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jrmarcialr/Dropbox/Mac Book-Pro/UAEM/Secretaria Planeacion/PROFEXCE/"/>
    </mc:Choice>
  </mc:AlternateContent>
  <xr:revisionPtr revIDLastSave="0" documentId="13_ncr:1_{B02CF210-E996-E84A-A351-8F5AC1E184BB}" xr6:coauthVersionLast="36" xr6:coauthVersionMax="44" xr10:uidLastSave="{00000000-0000-0000-0000-000000000000}"/>
  <bookViews>
    <workbookView xWindow="0" yWindow="460" windowWidth="42140" windowHeight="21680" xr2:uid="{00000000-000D-0000-FFFF-FFFF00000000}"/>
  </bookViews>
  <sheets>
    <sheet name="concentrado" sheetId="12" r:id="rId1"/>
    <sheet name="concentrado parcial" sheetId="13" r:id="rId2"/>
  </sheets>
  <definedNames>
    <definedName name="a" localSheetId="0">#REF!</definedName>
    <definedName name="a" localSheetId="1">#REF!</definedName>
    <definedName name="a">#REF!</definedName>
    <definedName name="aA" localSheetId="0">#REF!</definedName>
    <definedName name="aA" localSheetId="1">#REF!</definedName>
    <definedName name="aA">#REF!</definedName>
    <definedName name="aA0" localSheetId="0">#REF!</definedName>
    <definedName name="aA0" localSheetId="1">#REF!</definedName>
    <definedName name="aA0">#REF!</definedName>
    <definedName name="ab" localSheetId="0">#REF!</definedName>
    <definedName name="ab" localSheetId="1">#REF!</definedName>
    <definedName name="ab">#REF!</definedName>
    <definedName name="aba" localSheetId="0">#REF!</definedName>
    <definedName name="aba" localSheetId="1">#REF!</definedName>
    <definedName name="aba">#REF!</definedName>
    <definedName name="adr" localSheetId="0">#REF!</definedName>
    <definedName name="adr" localSheetId="1">#REF!</definedName>
    <definedName name="adr">#REF!</definedName>
    <definedName name="adsds" localSheetId="0">#REF!</definedName>
    <definedName name="adsds" localSheetId="1">#REF!</definedName>
    <definedName name="adsds">#REF!</definedName>
    <definedName name="AMARASA" localSheetId="0">#REF!</definedName>
    <definedName name="AMARASA" localSheetId="1">#REF!</definedName>
    <definedName name="AMARASA">#REF!</definedName>
    <definedName name="ana" localSheetId="0">#REF!</definedName>
    <definedName name="ana" localSheetId="1">#REF!</definedName>
    <definedName name="ana">#REF!</definedName>
    <definedName name="ansbd" localSheetId="0">#REF!</definedName>
    <definedName name="ansbd" localSheetId="1">#REF!</definedName>
    <definedName name="ansbd">#REF!</definedName>
    <definedName name="Años_préstamo" localSheetId="0">#REF!</definedName>
    <definedName name="Años_préstamo" localSheetId="1">#REF!</definedName>
    <definedName name="Años_préstamo">#REF!</definedName>
    <definedName name="_xlnm.Print_Area" localSheetId="0">concentrado!$A$2:$F$56</definedName>
    <definedName name="_xlnm.Print_Area" localSheetId="1">'concentrado parcial'!$A$3:$E$60</definedName>
    <definedName name="as" localSheetId="0">#REF!</definedName>
    <definedName name="as" localSheetId="1">#REF!</definedName>
    <definedName name="as">#REF!</definedName>
    <definedName name="asa" localSheetId="0">#REF!</definedName>
    <definedName name="asa" localSheetId="1">#REF!</definedName>
    <definedName name="asa">#REF!</definedName>
    <definedName name="asanchez" localSheetId="0">#REF!</definedName>
    <definedName name="asanchez" localSheetId="1">#REF!</definedName>
    <definedName name="asanchez">#REF!</definedName>
    <definedName name="asasa" localSheetId="0">#REF!</definedName>
    <definedName name="asasa" localSheetId="1">#REF!</definedName>
    <definedName name="asasa">#REF!</definedName>
    <definedName name="asdasa" localSheetId="0">#REF!</definedName>
    <definedName name="asdasa" localSheetId="1">#REF!</definedName>
    <definedName name="asdasa">#REF!</definedName>
    <definedName name="asdsa" localSheetId="0">#REF!</definedName>
    <definedName name="asdsa" localSheetId="1">#REF!</definedName>
    <definedName name="asdsa">#REF!</definedName>
    <definedName name="asdsa1" localSheetId="0">#REF!</definedName>
    <definedName name="asdsa1" localSheetId="1">#REF!</definedName>
    <definedName name="asdsa1">#REF!</definedName>
    <definedName name="_xlnm.Database" localSheetId="0">#REF!</definedName>
    <definedName name="_xlnm.Database" localSheetId="1">#REF!</definedName>
    <definedName name="_xlnm.Database">#REF!</definedName>
    <definedName name="c_canalizacion" localSheetId="0">#REF!</definedName>
    <definedName name="c_canalizacion" localSheetId="1">#REF!</definedName>
    <definedName name="c_canalizacion">#REF!</definedName>
    <definedName name="c_canalizacion_3" localSheetId="0">#REF!</definedName>
    <definedName name="c_canalizacion_3" localSheetId="1">#REF!</definedName>
    <definedName name="c_canalizacion_3">#REF!</definedName>
    <definedName name="c_canalizacion_4" localSheetId="0">#REF!</definedName>
    <definedName name="c_canalizacion_4" localSheetId="1">#REF!</definedName>
    <definedName name="c_canalizacion_4">#REF!</definedName>
    <definedName name="c_canalizacion_5" localSheetId="0">#REF!</definedName>
    <definedName name="c_canalizacion_5" localSheetId="1">#REF!</definedName>
    <definedName name="c_canalizacion_5">#REF!</definedName>
    <definedName name="c_canalizacion1" localSheetId="0">#REF!</definedName>
    <definedName name="c_canalizacion1" localSheetId="1">#REF!</definedName>
    <definedName name="c_canalizacion1">#REF!</definedName>
    <definedName name="c_emprendedores_prospecto_NOUN1" localSheetId="0">#REF!</definedName>
    <definedName name="c_emprendedores_prospecto_NOUN1" localSheetId="1">#REF!</definedName>
    <definedName name="c_emprendedores_prospecto_NOUN1">#REF!</definedName>
    <definedName name="c_emprendedores_prospecto_NOUNI" localSheetId="0">#REF!</definedName>
    <definedName name="c_emprendedores_prospecto_NOUNI" localSheetId="1">#REF!</definedName>
    <definedName name="c_emprendedores_prospecto_NOUNI">#REF!</definedName>
    <definedName name="c_emprendedores_prospecto_NOUNI_3" localSheetId="0">#REF!</definedName>
    <definedName name="c_emprendedores_prospecto_NOUNI_3" localSheetId="1">#REF!</definedName>
    <definedName name="c_emprendedores_prospecto_NOUNI_3">#REF!</definedName>
    <definedName name="c_emprendedores_prospecto_NOUNI_4" localSheetId="0">#REF!</definedName>
    <definedName name="c_emprendedores_prospecto_NOUNI_4" localSheetId="1">#REF!</definedName>
    <definedName name="c_emprendedores_prospecto_NOUNI_4">#REF!</definedName>
    <definedName name="c_emprendedores_prospecto_NOUNI_5" localSheetId="0">#REF!</definedName>
    <definedName name="c_emprendedores_prospecto_NOUNI_5" localSheetId="1">#REF!</definedName>
    <definedName name="c_emprendedores_prospecto_NOUNI_5">#REF!</definedName>
    <definedName name="c_emprendedores_prospecto_UNI" localSheetId="0">#REF!</definedName>
    <definedName name="c_emprendedores_prospecto_UNI" localSheetId="1">#REF!</definedName>
    <definedName name="c_emprendedores_prospecto_UNI">#REF!</definedName>
    <definedName name="c_emprendedores_prospecto_UNI_3" localSheetId="0">#REF!</definedName>
    <definedName name="c_emprendedores_prospecto_UNI_3" localSheetId="1">#REF!</definedName>
    <definedName name="c_emprendedores_prospecto_UNI_3">#REF!</definedName>
    <definedName name="c_emprendedores_prospecto_UNI_4" localSheetId="0">#REF!</definedName>
    <definedName name="c_emprendedores_prospecto_UNI_4" localSheetId="1">#REF!</definedName>
    <definedName name="c_emprendedores_prospecto_UNI_4">#REF!</definedName>
    <definedName name="c_emprendedores_prospecto_UNI_5" localSheetId="0">#REF!</definedName>
    <definedName name="c_emprendedores_prospecto_UNI_5" localSheetId="1">#REF!</definedName>
    <definedName name="c_emprendedores_prospecto_UNI_5">#REF!</definedName>
    <definedName name="c_emprendedores_prospecto_UNI1" localSheetId="0">#REF!</definedName>
    <definedName name="c_emprendedores_prospecto_UNI1" localSheetId="1">#REF!</definedName>
    <definedName name="c_emprendedores_prospecto_UNI1">#REF!</definedName>
    <definedName name="c_empresas_visitadas" localSheetId="0">#REF!</definedName>
    <definedName name="c_empresas_visitadas" localSheetId="1">#REF!</definedName>
    <definedName name="c_empresas_visitadas">#REF!</definedName>
    <definedName name="c_empresas_visitadas_3" localSheetId="0">#REF!</definedName>
    <definedName name="c_empresas_visitadas_3" localSheetId="1">#REF!</definedName>
    <definedName name="c_empresas_visitadas_3">#REF!</definedName>
    <definedName name="c_empresas_visitadas_4" localSheetId="0">#REF!</definedName>
    <definedName name="c_empresas_visitadas_4" localSheetId="1">#REF!</definedName>
    <definedName name="c_empresas_visitadas_4">#REF!</definedName>
    <definedName name="c_empresas_visitadas_5" localSheetId="0">#REF!</definedName>
    <definedName name="c_empresas_visitadas_5" localSheetId="1">#REF!</definedName>
    <definedName name="c_empresas_visitadas_5">#REF!</definedName>
    <definedName name="c_empresas_visitadas1" localSheetId="0">#REF!</definedName>
    <definedName name="c_empresas_visitadas1" localSheetId="1">#REF!</definedName>
    <definedName name="c_empresas_visitadas1">#REF!</definedName>
    <definedName name="c_generales" localSheetId="0">#REF!</definedName>
    <definedName name="c_generales" localSheetId="1">#REF!</definedName>
    <definedName name="c_generales">#REF!</definedName>
    <definedName name="c_generales_3" localSheetId="0">#REF!</definedName>
    <definedName name="c_generales_3" localSheetId="1">#REF!</definedName>
    <definedName name="c_generales_3">#REF!</definedName>
    <definedName name="c_generales_4" localSheetId="0">#REF!</definedName>
    <definedName name="c_generales_4" localSheetId="1">#REF!</definedName>
    <definedName name="c_generales_4">#REF!</definedName>
    <definedName name="c_generales_5" localSheetId="0">#REF!</definedName>
    <definedName name="c_generales_5" localSheetId="1">#REF!</definedName>
    <definedName name="c_generales_5">#REF!</definedName>
    <definedName name="C_hola" localSheetId="0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0">#REF!</definedName>
    <definedName name="Capital" localSheetId="1">#REF!</definedName>
    <definedName name="Capital">#REF!</definedName>
    <definedName name="Coo7.3" localSheetId="0">#REF!</definedName>
    <definedName name="Coo7.3" localSheetId="1">#REF!</definedName>
    <definedName name="Coo7.3">#REF!</definedName>
    <definedName name="Cooperacion" localSheetId="0">#REF!</definedName>
    <definedName name="Cooperacion" localSheetId="1">#REF!</definedName>
    <definedName name="Cooperacion">#REF!</definedName>
    <definedName name="Cooperación" localSheetId="0">#REF!</definedName>
    <definedName name="Cooperación" localSheetId="1">#REF!</definedName>
    <definedName name="Cooperación">#REF!</definedName>
    <definedName name="cursos" localSheetId="0">#REF!</definedName>
    <definedName name="cursos" localSheetId="1">#REF!</definedName>
    <definedName name="cursos">#REF!</definedName>
    <definedName name="Datos" localSheetId="0">#REF!</definedName>
    <definedName name="Datos" localSheetId="1">#REF!</definedName>
    <definedName name="Datos">#REF!</definedName>
    <definedName name="dd" localSheetId="0">#REF!</definedName>
    <definedName name="dd" localSheetId="1">#REF!</definedName>
    <definedName name="dd">#REF!</definedName>
    <definedName name="DE" localSheetId="0">#REF!</definedName>
    <definedName name="DE" localSheetId="1">#REF!</definedName>
    <definedName name="DE">#REF!</definedName>
    <definedName name="Día_de_pago" localSheetId="0">DATE(YEAR(concentrado!Inicio_prestamo),MONTH(concentrado!Inicio_prestamo)+Payment_Number,DAY(concentrado!Inicio_prestamo))</definedName>
    <definedName name="Día_de_pago" localSheetId="1">DATE(YEAR('concentrado parcial'!Inicio_prestamo),MONTH('concentrado parcial'!Inicio_prestamo)+Payment_Number,DAY('concentrado parcial'!Inicio_prestamo))</definedName>
    <definedName name="Día_de_pago">DATE(YEAR(Inicio_prestamo),MONTH(Inicio_prestamo)+Payment_Number,DAY(Inicio_prestamo))</definedName>
    <definedName name="drhseleccion" localSheetId="0">#REF!</definedName>
    <definedName name="drhseleccion" localSheetId="1">#REF!</definedName>
    <definedName name="drhseleccion">#REF!</definedName>
    <definedName name="e" localSheetId="0">#REF!</definedName>
    <definedName name="e" localSheetId="1">#REF!</definedName>
    <definedName name="e">#REF!</definedName>
    <definedName name="extension" localSheetId="0">#REF!</definedName>
    <definedName name="extension" localSheetId="1">#REF!</definedName>
    <definedName name="extension">#REF!</definedName>
    <definedName name="Fecha_de_pago" localSheetId="0">#REF!</definedName>
    <definedName name="Fecha_de_pago" localSheetId="1">#REF!</definedName>
    <definedName name="Fecha_de_pago">#REF!</definedName>
    <definedName name="ff" localSheetId="0">#REF!</definedName>
    <definedName name="ff" localSheetId="1">#REF!</definedName>
    <definedName name="ff">#REF!</definedName>
    <definedName name="Fila_de_encabezado" localSheetId="0">ROW(#REF!)</definedName>
    <definedName name="Fila_de_encabezado" localSheetId="1">ROW(#REF!)</definedName>
    <definedName name="Fila_de_encabezado">ROW(#REF!)</definedName>
    <definedName name="HHHHH" localSheetId="0">#REF!</definedName>
    <definedName name="HHHHH" localSheetId="1">#REF!</definedName>
    <definedName name="HHHHH">#REF!</definedName>
    <definedName name="hol" localSheetId="0">#REF!</definedName>
    <definedName name="hol" localSheetId="1">#REF!</definedName>
    <definedName name="hol">#REF!</definedName>
    <definedName name="hola" localSheetId="0">#REF!</definedName>
    <definedName name="hola" localSheetId="1">#REF!</definedName>
    <definedName name="hola">#REF!</definedName>
    <definedName name="holdf" localSheetId="0">#REF!</definedName>
    <definedName name="holdf" localSheetId="1">#REF!</definedName>
    <definedName name="holdf">#REF!</definedName>
    <definedName name="hoollaaaaa" localSheetId="0">#REF!</definedName>
    <definedName name="hoollaaaaa" localSheetId="1">#REF!</definedName>
    <definedName name="hoollaaaaa">#REF!</definedName>
    <definedName name="hshssdgh" localSheetId="0">#REF!</definedName>
    <definedName name="hshssdgh" localSheetId="1">#REF!</definedName>
    <definedName name="hshssdgh">#REF!</definedName>
    <definedName name="Importe_del_préstamo" localSheetId="0">#REF!</definedName>
    <definedName name="Importe_del_préstamo" localSheetId="1">#REF!</definedName>
    <definedName name="Importe_del_préstamo">#REF!</definedName>
    <definedName name="Impresión_completa" localSheetId="0">#REF!</definedName>
    <definedName name="Impresión_completa" localSheetId="1">#REF!</definedName>
    <definedName name="Impresión_completa">#REF!</definedName>
    <definedName name="INGRESO" localSheetId="0">#REF!</definedName>
    <definedName name="INGRESO" localSheetId="1">#REF!</definedName>
    <definedName name="INGRESO">#REF!</definedName>
    <definedName name="Inicio_prestamo" localSheetId="0">#REF!</definedName>
    <definedName name="Inicio_prestamo" localSheetId="1">#REF!</definedName>
    <definedName name="Inicio_prestamo">#REF!</definedName>
    <definedName name="Int" localSheetId="0">#REF!</definedName>
    <definedName name="Int" localSheetId="1">#REF!</definedName>
    <definedName name="Int">#REF!</definedName>
    <definedName name="Int_acum" localSheetId="0">#REF!</definedName>
    <definedName name="Int_acum" localSheetId="1">#REF!</definedName>
    <definedName name="Int_acum">#REF!</definedName>
    <definedName name="Interés_total" localSheetId="0">#REF!</definedName>
    <definedName name="Interés_total" localSheetId="1">#REF!</definedName>
    <definedName name="Interés_total">#REF!</definedName>
    <definedName name="jkqawsñqol" localSheetId="0">#REF!</definedName>
    <definedName name="jkqawsñqol" localSheetId="1">#REF!</definedName>
    <definedName name="jkqawsñqol">#REF!</definedName>
    <definedName name="jksjksñlksñlksñl" localSheetId="0">#REF!</definedName>
    <definedName name="jksjksñlksñlksñl" localSheetId="1">#REF!</definedName>
    <definedName name="jksjksñlksñlksñl">#REF!</definedName>
    <definedName name="JLKAslkaslk" localSheetId="0">#REF!</definedName>
    <definedName name="JLKAslkaslk" localSheetId="1">#REF!</definedName>
    <definedName name="JLKAslkaslk">#REF!</definedName>
    <definedName name="jsjsjh" localSheetId="0">#REF!</definedName>
    <definedName name="jsjsjh" localSheetId="1">#REF!</definedName>
    <definedName name="jsjsjh">#REF!</definedName>
    <definedName name="kauakja" localSheetId="0">#REF!</definedName>
    <definedName name="kauakja" localSheetId="1">#REF!</definedName>
    <definedName name="kauakja">#REF!</definedName>
    <definedName name="kljkiski" localSheetId="0">#REF!</definedName>
    <definedName name="kljkiski" localSheetId="1">#REF!</definedName>
    <definedName name="kljkiski">#REF!</definedName>
    <definedName name="ksjlkslkslk" localSheetId="0">#REF!</definedName>
    <definedName name="ksjlkslkslk" localSheetId="1">#REF!</definedName>
    <definedName name="ksjlkslkslk">#REF!</definedName>
    <definedName name="liz" localSheetId="0">#REF!</definedName>
    <definedName name="liz" localSheetId="1">#REF!</definedName>
    <definedName name="liz">#REF!</definedName>
    <definedName name="lkñlññ" localSheetId="0">#REF!</definedName>
    <definedName name="lkñlññ" localSheetId="1">#REF!</definedName>
    <definedName name="lkñlññ">#REF!</definedName>
    <definedName name="lkñpñ" localSheetId="0">#REF!</definedName>
    <definedName name="lkñpñ" localSheetId="1">#REF!</definedName>
    <definedName name="lkñpñ">#REF!</definedName>
    <definedName name="lkplp" localSheetId="0">#REF!</definedName>
    <definedName name="lkplp" localSheetId="1">#REF!</definedName>
    <definedName name="lkplp">#REF!</definedName>
    <definedName name="lkslksdksdlk" localSheetId="0">#REF!</definedName>
    <definedName name="lkslksdksdlk" localSheetId="1">#REF!</definedName>
    <definedName name="lkslksdksdlk">#REF!</definedName>
    <definedName name="lkslkskslk" localSheetId="0">#REF!</definedName>
    <definedName name="lkslkskslk" localSheetId="1">#REF!</definedName>
    <definedName name="lkslkskslk">#REF!</definedName>
    <definedName name="llll" localSheetId="0">#REF!</definedName>
    <definedName name="llll" localSheetId="1">#REF!</definedName>
    <definedName name="llll">#REF!</definedName>
    <definedName name="llsikms" localSheetId="0">#REF!</definedName>
    <definedName name="llsikms" localSheetId="1">#REF!</definedName>
    <definedName name="llsikms">#REF!</definedName>
    <definedName name="lolol" localSheetId="0">#REF!</definedName>
    <definedName name="lolol" localSheetId="1">#REF!</definedName>
    <definedName name="lolol">#REF!</definedName>
    <definedName name="lucia15" localSheetId="0">#REF!</definedName>
    <definedName name="lucia15" localSheetId="1">#REF!</definedName>
    <definedName name="lucia15">#REF!</definedName>
    <definedName name="lucia155" localSheetId="0">#REF!</definedName>
    <definedName name="lucia155" localSheetId="1">#REF!</definedName>
    <definedName name="lucia155">#REF!</definedName>
    <definedName name="manej" localSheetId="0">#REF!</definedName>
    <definedName name="manej" localSheetId="1">#REF!</definedName>
    <definedName name="manej">#REF!</definedName>
    <definedName name="MATRICULA" localSheetId="0">#REF!</definedName>
    <definedName name="MATRICULA" localSheetId="1">#REF!</definedName>
    <definedName name="MATRICULA">#REF!</definedName>
    <definedName name="MATRÍCULA" localSheetId="0">#REF!</definedName>
    <definedName name="MATRÍCULA" localSheetId="1">#REF!</definedName>
    <definedName name="MATRÍCULA">#REF!</definedName>
    <definedName name="MATRICULAINCORP" localSheetId="0">#REF!</definedName>
    <definedName name="MATRICULAINCORP" localSheetId="1">#REF!</definedName>
    <definedName name="MATRICULAINCORP">#REF!</definedName>
    <definedName name="naaaa" localSheetId="0">#REF!</definedName>
    <definedName name="naaaa" localSheetId="1">#REF!</definedName>
    <definedName name="naaaa">#REF!</definedName>
    <definedName name="NINGUNO" localSheetId="0">IF(Importe_del_préstamo*Tasa_de_interés*Años_préstamo*Inicio_prestamo&gt;0,1,0)</definedName>
    <definedName name="NINGUNO" localSheetId="1">IF([0]!Importe_del_préstamo*[0]!Tasa_de_interés*[0]!Años_préstamo*[0]!Inicio_prestamo&gt;0,1,0)</definedName>
    <definedName name="NINGUNO">IF(Importe_del_préstamo*Tasa_de_interés*Años_préstamo*Inicio_prestamo&gt;0,1,0)</definedName>
    <definedName name="njuju" localSheetId="0">#REF!</definedName>
    <definedName name="njuju" localSheetId="1">#REF!</definedName>
    <definedName name="njuju">#REF!</definedName>
    <definedName name="no" localSheetId="0">#REF!</definedName>
    <definedName name="no" localSheetId="1">#REF!</definedName>
    <definedName name="no">#REF!</definedName>
    <definedName name="nooo" localSheetId="0">#REF!</definedName>
    <definedName name="nooo" localSheetId="1">#REF!</definedName>
    <definedName name="nooo">#REF!</definedName>
    <definedName name="Núm_de_pago" localSheetId="0">#REF!</definedName>
    <definedName name="Núm_de_pago" localSheetId="1">#REF!</definedName>
    <definedName name="Núm_de_pago">#REF!</definedName>
    <definedName name="Núm_pagos_al_año" localSheetId="0">#REF!</definedName>
    <definedName name="Núm_pagos_al_año" localSheetId="1">#REF!</definedName>
    <definedName name="Núm_pagos_al_año">#REF!</definedName>
    <definedName name="Número_de_pagos" localSheetId="0">MATCH(0.01,concentrado!Saldo_final,-1)+1</definedName>
    <definedName name="Número_de_pagos" localSheetId="1">MATCH(0.01,'concentrado parcial'!Saldo_final,-1)+1</definedName>
    <definedName name="Número_de_pagos">MATCH(0.01,Saldo_final,-1)+1</definedName>
    <definedName name="ñloolo" localSheetId="0">#REF!</definedName>
    <definedName name="ñloolo" localSheetId="1">#REF!</definedName>
    <definedName name="ñloolo">#REF!</definedName>
    <definedName name="ñlsdlkdklk" localSheetId="0">#REF!</definedName>
    <definedName name="ñlsdlkdklk" localSheetId="1">#REF!</definedName>
    <definedName name="ñlsdlkdklk">#REF!</definedName>
    <definedName name="ñp.pñ" localSheetId="0">#REF!</definedName>
    <definedName name="ñp.pñ" localSheetId="1">#REF!</definedName>
    <definedName name="ñp.pñ">#REF!</definedName>
    <definedName name="ñploi" localSheetId="0">#REF!</definedName>
    <definedName name="ñploi" localSheetId="1">#REF!</definedName>
    <definedName name="ñploi">#REF!</definedName>
    <definedName name="ñplol" localSheetId="0">#REF!</definedName>
    <definedName name="ñplol" localSheetId="1">#REF!</definedName>
    <definedName name="ñplol">#REF!</definedName>
    <definedName name="ñpñññ" localSheetId="0">#REF!</definedName>
    <definedName name="ñpñññ" localSheetId="1">#REF!</definedName>
    <definedName name="ñpñññ">#REF!</definedName>
    <definedName name="okiht" localSheetId="0">#REF!</definedName>
    <definedName name="okiht" localSheetId="1">#REF!</definedName>
    <definedName name="okiht">#REF!</definedName>
    <definedName name="olortrt" localSheetId="0">#REF!</definedName>
    <definedName name="olortrt" localSheetId="1">#REF!</definedName>
    <definedName name="olortrt">#REF!</definedName>
    <definedName name="ooooo" localSheetId="0">#REF!</definedName>
    <definedName name="ooooo" localSheetId="1">#REF!</definedName>
    <definedName name="ooooo">#REF!</definedName>
    <definedName name="P">#N/A</definedName>
    <definedName name="Pago_adicional" localSheetId="0">#REF!</definedName>
    <definedName name="Pago_adicional" localSheetId="1">#REF!</definedName>
    <definedName name="Pago_adicional">#REF!</definedName>
    <definedName name="Pago_mensual_programado" localSheetId="0">#REF!</definedName>
    <definedName name="Pago_mensual_programado" localSheetId="1">#REF!</definedName>
    <definedName name="Pago_mensual_programado">#REF!</definedName>
    <definedName name="Pago_progr" localSheetId="0">#REF!</definedName>
    <definedName name="Pago_progr" localSheetId="1">#REF!</definedName>
    <definedName name="Pago_progr">#REF!</definedName>
    <definedName name="Pago_total" localSheetId="0">#REF!</definedName>
    <definedName name="Pago_total" localSheetId="1">#REF!</definedName>
    <definedName name="Pago_total">#REF!</definedName>
    <definedName name="Pagos_adicionales_programados" localSheetId="0">#REF!</definedName>
    <definedName name="Pagos_adicionales_programados" localSheetId="1">#REF!</definedName>
    <definedName name="Pagos_adicionales_programados">#REF!</definedName>
    <definedName name="PIFI" localSheetId="0">#REF!</definedName>
    <definedName name="PIFI" localSheetId="1">#REF!</definedName>
    <definedName name="PIFI">#REF!</definedName>
    <definedName name="PIFIEMS" localSheetId="0">#REF!</definedName>
    <definedName name="PIFIEMS" localSheetId="1">#REF!</definedName>
    <definedName name="PIFIEMS">#REF!</definedName>
    <definedName name="planeacion" localSheetId="0">#REF!</definedName>
    <definedName name="planeacion" localSheetId="1">#REF!</definedName>
    <definedName name="planeacion">#REF!</definedName>
    <definedName name="pñpolkoi" localSheetId="0">#REF!</definedName>
    <definedName name="pñpolkoi" localSheetId="1">#REF!</definedName>
    <definedName name="pñpolkoi">#REF!</definedName>
    <definedName name="propuest" localSheetId="0">#REF!</definedName>
    <definedName name="propuest" localSheetId="1">#REF!</definedName>
    <definedName name="propuest">#REF!</definedName>
    <definedName name="prouesta" localSheetId="0">#REF!</definedName>
    <definedName name="prouesta" localSheetId="1">#REF!</definedName>
    <definedName name="prouesta">#REF!</definedName>
    <definedName name="prueba_albergados2" localSheetId="0">#REF!</definedName>
    <definedName name="prueba_albergados2" localSheetId="1">#REF!</definedName>
    <definedName name="prueba_albergados2">#REF!</definedName>
    <definedName name="prueba_albergados2_3" localSheetId="0">#REF!</definedName>
    <definedName name="prueba_albergados2_3" localSheetId="1">#REF!</definedName>
    <definedName name="prueba_albergados2_3">#REF!</definedName>
    <definedName name="prueba_albergados2_4" localSheetId="0">#REF!</definedName>
    <definedName name="prueba_albergados2_4" localSheetId="1">#REF!</definedName>
    <definedName name="prueba_albergados2_4">#REF!</definedName>
    <definedName name="prueba_albergados2_5" localSheetId="0">#REF!</definedName>
    <definedName name="prueba_albergados2_5" localSheetId="1">#REF!</definedName>
    <definedName name="prueba_albergados2_5">#REF!</definedName>
    <definedName name="pyrbum" localSheetId="0">#REF!</definedName>
    <definedName name="pyrbum" localSheetId="1">#REF!</definedName>
    <definedName name="pyrbum">#REF!</definedName>
    <definedName name="quir" localSheetId="0">#REF!</definedName>
    <definedName name="quir" localSheetId="1">#REF!</definedName>
    <definedName name="quir">#REF!</definedName>
    <definedName name="reprobacion" localSheetId="0">#REF!</definedName>
    <definedName name="reprobacion" localSheetId="1">#REF!</definedName>
    <definedName name="reprobacion">#REF!</definedName>
    <definedName name="Restablecer_área_de_impresión" localSheetId="0">OFFSET(concentrado!Impresión_completa,0,0,concentrado!Última_fila)</definedName>
    <definedName name="Restablecer_área_de_impresión" localSheetId="1">OFFSET('concentrado parcial'!Impresión_completa,0,0,'concentrado parcial'!Última_fila)</definedName>
    <definedName name="Restablecer_área_de_impresión">OFFSET(Impresión_completa,0,0,Última_fila)</definedName>
    <definedName name="rewfg" localSheetId="0">#REF!</definedName>
    <definedName name="rewfg" localSheetId="1">#REF!</definedName>
    <definedName name="rewfg">#REF!</definedName>
    <definedName name="Saldo_final" localSheetId="0">#REF!</definedName>
    <definedName name="Saldo_final" localSheetId="1">#REF!</definedName>
    <definedName name="Saldo_final">#REF!</definedName>
    <definedName name="Saldo_inicial" localSheetId="0">#REF!</definedName>
    <definedName name="Saldo_inicial" localSheetId="1">#REF!</definedName>
    <definedName name="Saldo_inicial">#REF!</definedName>
    <definedName name="sdas" localSheetId="0">#REF!</definedName>
    <definedName name="sdas" localSheetId="1">#REF!</definedName>
    <definedName name="sdas">#REF!</definedName>
    <definedName name="sdlfl" localSheetId="0">#REF!</definedName>
    <definedName name="sdlfl" localSheetId="1">#REF!</definedName>
    <definedName name="sdlfl">#REF!</definedName>
    <definedName name="seded" localSheetId="0">#REF!</definedName>
    <definedName name="seded" localSheetId="1">#REF!</definedName>
    <definedName name="seded">#REF!</definedName>
    <definedName name="semnacional" localSheetId="0">#REF!</definedName>
    <definedName name="semnacional" localSheetId="1">#REF!</definedName>
    <definedName name="semnacional">#REF!</definedName>
    <definedName name="siiiii" localSheetId="0">#REF!</definedName>
    <definedName name="siiiii" localSheetId="1">#REF!</definedName>
    <definedName name="siiiii">#REF!</definedName>
    <definedName name="siiiii_8" localSheetId="0">#REF!</definedName>
    <definedName name="siiiii_8" localSheetId="1">#REF!</definedName>
    <definedName name="siiiii_8">#REF!</definedName>
    <definedName name="sssss" localSheetId="0">#REF!</definedName>
    <definedName name="sssss" localSheetId="1">#REF!</definedName>
    <definedName name="sssss">#REF!</definedName>
    <definedName name="Tasa_de_interés" localSheetId="0">#REF!</definedName>
    <definedName name="Tasa_de_interés" localSheetId="1">#REF!</definedName>
    <definedName name="Tasa_de_interés">#REF!</definedName>
    <definedName name="Tasa_de_interés_programada" localSheetId="0">#REF!</definedName>
    <definedName name="Tasa_de_interés_programada" localSheetId="1">#REF!</definedName>
    <definedName name="Tasa_de_interés_programada">#REF!</definedName>
    <definedName name="Título_a_imprimir" localSheetId="0">#REF!</definedName>
    <definedName name="Título_a_imprimir" localSheetId="1">#REF!</definedName>
    <definedName name="Título_a_imprimir">#REF!</definedName>
    <definedName name="_xlnm.Print_Titles" localSheetId="0">concentrado!$2:$13</definedName>
    <definedName name="_xlnm.Print_Titles" localSheetId="1">'concentrado parcial'!$3:$14</definedName>
    <definedName name="Tìtulos_a_imprimir" localSheetId="0">#REF!</definedName>
    <definedName name="Tìtulos_a_imprimir" localSheetId="1">#REF!</definedName>
    <definedName name="Tìtulos_a_imprimir">#REF!</definedName>
    <definedName name="Última_fila" localSheetId="0">IF(concentrado!Valores_especificados,concentrado!Fila_de_encabezado+concentrado!Número_de_pagos,concentrado!Fila_de_encabezado)</definedName>
    <definedName name="Última_fila" localSheetId="1">IF('concentrado parcial'!Valores_especificados,'concentrado parcial'!Fila_de_encabezado+'concentrado parcial'!Número_de_pagos,'concentrado parcial'!Fila_de_encabezado)</definedName>
    <definedName name="Última_fila">IF(Valores_especificados,Fila_de_encabezado+Número_de_pagos,Fila_de_encabezado)</definedName>
    <definedName name="Valores_especificados" localSheetId="0">IF(concentrado!Importe_del_préstamo*concentrado!Tasa_de_interés*concentrado!Años_préstamo*concentrado!Inicio_prestamo&gt;0,1,0)</definedName>
    <definedName name="Valores_especificados" localSheetId="1">IF('concentrado parcial'!Importe_del_préstamo*'concentrado parcial'!Tasa_de_interés*'concentrado parcial'!Años_préstamo*'concentrado parcial'!Inicio_prestamo&gt;0,1,0)</definedName>
    <definedName name="Valores_especificados">IF(Importe_del_préstamo*Tasa_de_interés*Años_préstamo*Inicio_prestamo&gt;0,1,0)</definedName>
    <definedName name="verinv2" localSheetId="0">#REF!</definedName>
    <definedName name="verinv2" localSheetId="1">#REF!</definedName>
    <definedName name="verinv2">#REF!</definedName>
    <definedName name="wwww" localSheetId="0">#REF!</definedName>
    <definedName name="wwww" localSheetId="1">#REF!</definedName>
    <definedName name="wwww">#REF!</definedName>
    <definedName name="wwwww" localSheetId="0">#REF!</definedName>
    <definedName name="wwwww" localSheetId="1">#REF!</definedName>
    <definedName name="wwwww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2" l="1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6" i="12"/>
  <c r="AR56" i="12" l="1"/>
  <c r="AS56" i="12"/>
  <c r="AT56" i="12"/>
  <c r="AU56" i="12"/>
  <c r="AV56" i="12"/>
  <c r="AW56" i="12"/>
  <c r="AQ56" i="12"/>
  <c r="AQ47" i="12"/>
  <c r="AR47" i="12"/>
  <c r="AS47" i="12"/>
  <c r="AT47" i="12"/>
  <c r="AU47" i="12"/>
  <c r="AV47" i="12"/>
  <c r="AW47" i="12"/>
  <c r="AR40" i="12"/>
  <c r="AS40" i="12"/>
  <c r="AT40" i="12"/>
  <c r="AU40" i="12"/>
  <c r="AV40" i="12"/>
  <c r="AW40" i="12"/>
  <c r="AQ40" i="12"/>
  <c r="AR28" i="12"/>
  <c r="AS28" i="12"/>
  <c r="AT28" i="12"/>
  <c r="AU28" i="12"/>
  <c r="AV28" i="12"/>
  <c r="AW28" i="12"/>
  <c r="AQ28" i="12"/>
  <c r="AR6" i="12"/>
  <c r="AS6" i="12"/>
  <c r="AT6" i="12"/>
  <c r="AU6" i="12"/>
  <c r="AV6" i="12"/>
  <c r="AW6" i="12"/>
  <c r="AQ6" i="12"/>
  <c r="AR4" i="12"/>
  <c r="AS4" i="12"/>
  <c r="AT4" i="12"/>
  <c r="AU4" i="12"/>
  <c r="AV4" i="12"/>
  <c r="AW4" i="12"/>
  <c r="AQ4" i="12"/>
  <c r="AM64" i="12"/>
  <c r="AI64" i="12"/>
  <c r="AE64" i="12"/>
  <c r="AB64" i="12"/>
  <c r="Y64" i="12"/>
  <c r="V64" i="12"/>
  <c r="S64" i="12"/>
  <c r="P64" i="12"/>
  <c r="O64" i="12"/>
  <c r="L64" i="12"/>
  <c r="K64" i="12"/>
  <c r="H64" i="12"/>
  <c r="G64" i="12"/>
  <c r="E64" i="12"/>
  <c r="AM66" i="12"/>
  <c r="AI66" i="12"/>
  <c r="AE66" i="12"/>
  <c r="AB66" i="12"/>
  <c r="Y66" i="12"/>
  <c r="V66" i="12"/>
  <c r="S66" i="12"/>
  <c r="P66" i="12"/>
  <c r="O66" i="12"/>
  <c r="L66" i="12"/>
  <c r="K66" i="12"/>
  <c r="H66" i="12"/>
  <c r="G66" i="12"/>
  <c r="E66" i="12"/>
  <c r="AM65" i="12"/>
  <c r="AI65" i="12"/>
  <c r="AE65" i="12"/>
  <c r="AB65" i="12"/>
  <c r="Y65" i="12"/>
  <c r="V65" i="12"/>
  <c r="S65" i="12"/>
  <c r="P65" i="12"/>
  <c r="O65" i="12"/>
  <c r="L65" i="12"/>
  <c r="K65" i="12"/>
  <c r="H65" i="12"/>
  <c r="G65" i="12"/>
  <c r="E65" i="12"/>
  <c r="AP47" i="12"/>
  <c r="AO47" i="12"/>
  <c r="AN47" i="12"/>
  <c r="AL47" i="12"/>
  <c r="AK47" i="12"/>
  <c r="AH47" i="12"/>
  <c r="AG47" i="12"/>
  <c r="AD47" i="12"/>
  <c r="AC47" i="12"/>
  <c r="AA47" i="12"/>
  <c r="Z47" i="12"/>
  <c r="X47" i="12"/>
  <c r="W47" i="12"/>
  <c r="U47" i="12"/>
  <c r="T47" i="12"/>
  <c r="R47" i="12"/>
  <c r="Q47" i="12"/>
  <c r="N47" i="12"/>
  <c r="J47" i="12"/>
  <c r="I47" i="12"/>
  <c r="F47" i="12"/>
  <c r="D47" i="12"/>
  <c r="AP40" i="12"/>
  <c r="AO40" i="12"/>
  <c r="AN40" i="12"/>
  <c r="AL40" i="12"/>
  <c r="AK40" i="12"/>
  <c r="AH40" i="12"/>
  <c r="AG40" i="12"/>
  <c r="AD40" i="12"/>
  <c r="AC40" i="12"/>
  <c r="AA40" i="12"/>
  <c r="Z40" i="12"/>
  <c r="X40" i="12"/>
  <c r="W40" i="12"/>
  <c r="U40" i="12"/>
  <c r="T40" i="12"/>
  <c r="R40" i="12"/>
  <c r="Q40" i="12"/>
  <c r="N40" i="12"/>
  <c r="J40" i="12"/>
  <c r="I40" i="12"/>
  <c r="F40" i="12"/>
  <c r="D40" i="12"/>
  <c r="AP28" i="12"/>
  <c r="AO28" i="12"/>
  <c r="AN28" i="12"/>
  <c r="AL28" i="12"/>
  <c r="AK28" i="12"/>
  <c r="AH28" i="12"/>
  <c r="AG28" i="12"/>
  <c r="AD28" i="12"/>
  <c r="AC28" i="12"/>
  <c r="AA28" i="12"/>
  <c r="Z28" i="12"/>
  <c r="X28" i="12"/>
  <c r="W28" i="12"/>
  <c r="T28" i="12"/>
  <c r="R28" i="12"/>
  <c r="Q28" i="12"/>
  <c r="N28" i="12"/>
  <c r="J28" i="12"/>
  <c r="I28" i="12"/>
  <c r="F28" i="12"/>
  <c r="D28" i="12"/>
  <c r="AP6" i="12"/>
  <c r="AO6" i="12"/>
  <c r="AN6" i="12"/>
  <c r="AL6" i="12"/>
  <c r="AK6" i="12"/>
  <c r="AH6" i="12"/>
  <c r="AG6" i="12"/>
  <c r="AD6" i="12"/>
  <c r="AC6" i="12"/>
  <c r="AA6" i="12"/>
  <c r="Z6" i="12"/>
  <c r="X6" i="12"/>
  <c r="W6" i="12"/>
  <c r="U6" i="12"/>
  <c r="T6" i="12"/>
  <c r="R6" i="12"/>
  <c r="Q6" i="12"/>
  <c r="N6" i="12"/>
  <c r="J6" i="12"/>
  <c r="I6" i="12"/>
  <c r="F6" i="12"/>
  <c r="D6" i="12"/>
  <c r="AP4" i="12"/>
  <c r="AO4" i="12"/>
  <c r="AN4" i="12"/>
  <c r="AL4" i="12"/>
  <c r="AK4" i="12"/>
  <c r="AG4" i="12"/>
  <c r="AH4" i="12"/>
  <c r="AD4" i="12"/>
  <c r="AC4" i="12"/>
  <c r="AA4" i="12"/>
  <c r="Z4" i="12"/>
  <c r="X4" i="12"/>
  <c r="W4" i="12"/>
  <c r="U4" i="12"/>
  <c r="T4" i="12"/>
  <c r="R4" i="12"/>
  <c r="Q4" i="12"/>
  <c r="N4" i="12"/>
  <c r="J4" i="12"/>
  <c r="I4" i="12"/>
  <c r="F4" i="12"/>
  <c r="D4" i="12"/>
  <c r="C47" i="12"/>
  <c r="C40" i="12"/>
  <c r="C28" i="12"/>
  <c r="C6" i="12"/>
  <c r="C4" i="12"/>
  <c r="AC56" i="12" l="1"/>
  <c r="F56" i="12"/>
  <c r="I56" i="12"/>
  <c r="AD56" i="12"/>
  <c r="C56" i="12"/>
  <c r="U56" i="12"/>
  <c r="AO56" i="12"/>
  <c r="AH56" i="12"/>
  <c r="T56" i="12"/>
  <c r="AA56" i="12"/>
  <c r="N56" i="12"/>
  <c r="AG56" i="12"/>
  <c r="W56" i="12"/>
  <c r="AP56" i="12"/>
  <c r="Z56" i="12"/>
  <c r="Q56" i="12"/>
  <c r="AK56" i="12"/>
  <c r="AN56" i="12"/>
  <c r="X56" i="12"/>
  <c r="J56" i="12"/>
  <c r="D56" i="12"/>
  <c r="R56" i="12"/>
  <c r="AL56" i="12"/>
  <c r="AI4" i="12" l="1"/>
  <c r="P4" i="12"/>
  <c r="O4" i="12"/>
  <c r="P56" i="12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K56" i="12"/>
  <c r="L56" i="12"/>
  <c r="K5" i="12"/>
  <c r="L5" i="12"/>
  <c r="K6" i="12"/>
  <c r="L6" i="12"/>
  <c r="K7" i="12"/>
  <c r="L7" i="12"/>
  <c r="K8" i="12"/>
  <c r="L8" i="12"/>
  <c r="K9" i="12"/>
  <c r="L9" i="12"/>
  <c r="K10" i="12"/>
  <c r="L10" i="12"/>
  <c r="K11" i="12"/>
  <c r="L11" i="12"/>
  <c r="K12" i="12"/>
  <c r="L12" i="12"/>
  <c r="K13" i="12"/>
  <c r="L13" i="12"/>
  <c r="K14" i="12"/>
  <c r="L14" i="12"/>
  <c r="K15" i="12"/>
  <c r="L15" i="12"/>
  <c r="K16" i="12"/>
  <c r="L16" i="12"/>
  <c r="K17" i="12"/>
  <c r="L17" i="12"/>
  <c r="K18" i="12"/>
  <c r="L18" i="12"/>
  <c r="K19" i="12"/>
  <c r="L19" i="12"/>
  <c r="K20" i="12"/>
  <c r="L20" i="12"/>
  <c r="K21" i="12"/>
  <c r="L21" i="12"/>
  <c r="K22" i="12"/>
  <c r="L22" i="12"/>
  <c r="K23" i="12"/>
  <c r="L23" i="12"/>
  <c r="K24" i="12"/>
  <c r="L24" i="12"/>
  <c r="K25" i="12"/>
  <c r="L25" i="12"/>
  <c r="K26" i="12"/>
  <c r="L26" i="12"/>
  <c r="K27" i="12"/>
  <c r="L27" i="12"/>
  <c r="K28" i="12"/>
  <c r="L28" i="12"/>
  <c r="K29" i="12"/>
  <c r="L29" i="12"/>
  <c r="K30" i="12"/>
  <c r="L30" i="12"/>
  <c r="K31" i="12"/>
  <c r="L31" i="12"/>
  <c r="K32" i="12"/>
  <c r="L32" i="12"/>
  <c r="K33" i="12"/>
  <c r="L33" i="12"/>
  <c r="K34" i="12"/>
  <c r="L34" i="12"/>
  <c r="K35" i="12"/>
  <c r="L35" i="12"/>
  <c r="K36" i="12"/>
  <c r="L36" i="12"/>
  <c r="K37" i="12"/>
  <c r="L37" i="12"/>
  <c r="K38" i="12"/>
  <c r="L38" i="12"/>
  <c r="K39" i="12"/>
  <c r="L39" i="12"/>
  <c r="K40" i="12"/>
  <c r="L40" i="12"/>
  <c r="K41" i="12"/>
  <c r="L41" i="12"/>
  <c r="K42" i="12"/>
  <c r="L42" i="12"/>
  <c r="K43" i="12"/>
  <c r="L43" i="12"/>
  <c r="K44" i="12"/>
  <c r="L44" i="12"/>
  <c r="K45" i="12"/>
  <c r="L45" i="12"/>
  <c r="K46" i="12"/>
  <c r="L46" i="12"/>
  <c r="K47" i="12"/>
  <c r="L47" i="12"/>
  <c r="K48" i="12"/>
  <c r="L48" i="12"/>
  <c r="K49" i="12"/>
  <c r="L49" i="12"/>
  <c r="K50" i="12"/>
  <c r="L50" i="12"/>
  <c r="K51" i="12"/>
  <c r="L51" i="12"/>
  <c r="K52" i="12"/>
  <c r="L52" i="12"/>
  <c r="K53" i="12"/>
  <c r="L53" i="12"/>
  <c r="K54" i="12"/>
  <c r="L54" i="12"/>
  <c r="K55" i="12"/>
  <c r="L55" i="12"/>
  <c r="L4" i="12"/>
  <c r="K4" i="12"/>
  <c r="H4" i="12"/>
  <c r="G4" i="12"/>
  <c r="E4" i="12"/>
  <c r="H56" i="12"/>
  <c r="G56" i="12"/>
  <c r="G5" i="12"/>
  <c r="H5" i="12"/>
  <c r="G6" i="12"/>
  <c r="H6" i="12"/>
  <c r="G7" i="12"/>
  <c r="H7" i="12"/>
  <c r="G8" i="12"/>
  <c r="H8" i="12"/>
  <c r="G9" i="12"/>
  <c r="H9" i="12"/>
  <c r="G10" i="12"/>
  <c r="H10" i="12"/>
  <c r="G11" i="12"/>
  <c r="H11" i="12"/>
  <c r="G12" i="12"/>
  <c r="H12" i="12"/>
  <c r="G13" i="12"/>
  <c r="H13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30" i="12"/>
  <c r="H30" i="12"/>
  <c r="G31" i="12"/>
  <c r="H31" i="12"/>
  <c r="G32" i="12"/>
  <c r="H32" i="12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G55" i="12"/>
  <c r="H55" i="12"/>
  <c r="AI7" i="12" l="1"/>
  <c r="AI8" i="12"/>
  <c r="AM56" i="12" l="1"/>
  <c r="AM55" i="12"/>
  <c r="AM54" i="12"/>
  <c r="AM53" i="12"/>
  <c r="AM52" i="12"/>
  <c r="AM51" i="12"/>
  <c r="AM50" i="12"/>
  <c r="AM49" i="12"/>
  <c r="AM48" i="12"/>
  <c r="AM47" i="12"/>
  <c r="AM46" i="12"/>
  <c r="AM45" i="12"/>
  <c r="AM44" i="12"/>
  <c r="AM43" i="12"/>
  <c r="AM42" i="12"/>
  <c r="AM41" i="12"/>
  <c r="AM40" i="12"/>
  <c r="AM39" i="12"/>
  <c r="AM38" i="12"/>
  <c r="AM37" i="12"/>
  <c r="AM36" i="12"/>
  <c r="AM35" i="12"/>
  <c r="AM34" i="12"/>
  <c r="AM33" i="12"/>
  <c r="AM32" i="12"/>
  <c r="AM31" i="12"/>
  <c r="AM30" i="12"/>
  <c r="AM29" i="12"/>
  <c r="AM27" i="12"/>
  <c r="AM26" i="12"/>
  <c r="AM25" i="12"/>
  <c r="AM24" i="12"/>
  <c r="AM23" i="12"/>
  <c r="AM22" i="12"/>
  <c r="AM21" i="12"/>
  <c r="AM20" i="12"/>
  <c r="AM19" i="12"/>
  <c r="AM18" i="12"/>
  <c r="AM17" i="12"/>
  <c r="AM16" i="12"/>
  <c r="AM15" i="12"/>
  <c r="AM14" i="12"/>
  <c r="AM13" i="12"/>
  <c r="AM12" i="12"/>
  <c r="AM11" i="12"/>
  <c r="AM10" i="12"/>
  <c r="AM9" i="12"/>
  <c r="AM8" i="12"/>
  <c r="AM7" i="12"/>
  <c r="AM6" i="12"/>
  <c r="AM5" i="12"/>
  <c r="AM4" i="12"/>
  <c r="AI55" i="12"/>
  <c r="AI54" i="12"/>
  <c r="AI53" i="12"/>
  <c r="AI52" i="12"/>
  <c r="AI51" i="12"/>
  <c r="AI50" i="12"/>
  <c r="AI49" i="12"/>
  <c r="AI48" i="12"/>
  <c r="AI47" i="12"/>
  <c r="AI46" i="12"/>
  <c r="AI45" i="12"/>
  <c r="AI44" i="12"/>
  <c r="AI43" i="12"/>
  <c r="AI42" i="12"/>
  <c r="AI41" i="12"/>
  <c r="AI39" i="12"/>
  <c r="AI38" i="12"/>
  <c r="AI37" i="12"/>
  <c r="AI36" i="12"/>
  <c r="AI35" i="12"/>
  <c r="AI34" i="12"/>
  <c r="AI33" i="12"/>
  <c r="AI32" i="12"/>
  <c r="AI31" i="12"/>
  <c r="AI30" i="12"/>
  <c r="AI29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3" i="12"/>
  <c r="AI12" i="12"/>
  <c r="AI11" i="12"/>
  <c r="AI10" i="12"/>
  <c r="AI9" i="12"/>
  <c r="AI5" i="12"/>
  <c r="AE7" i="12"/>
  <c r="AI28" i="12" l="1"/>
  <c r="AM28" i="12"/>
  <c r="AI6" i="12"/>
  <c r="AI40" i="12"/>
  <c r="S4" i="12"/>
  <c r="AI56" i="12" l="1"/>
  <c r="AE56" i="12" l="1"/>
  <c r="AE55" i="12"/>
  <c r="AE54" i="12"/>
  <c r="AE53" i="12"/>
  <c r="AE52" i="12"/>
  <c r="AE51" i="12"/>
  <c r="AE50" i="12"/>
  <c r="AE49" i="12"/>
  <c r="AE48" i="12"/>
  <c r="AE47" i="12"/>
  <c r="AE46" i="12"/>
  <c r="AE45" i="12"/>
  <c r="AE44" i="12"/>
  <c r="AE43" i="12"/>
  <c r="AE42" i="12"/>
  <c r="AE41" i="12"/>
  <c r="AE40" i="12"/>
  <c r="AE39" i="12"/>
  <c r="AE38" i="12"/>
  <c r="AE37" i="12"/>
  <c r="AE36" i="12"/>
  <c r="AE35" i="12"/>
  <c r="AE34" i="12"/>
  <c r="AE33" i="12"/>
  <c r="AE32" i="12"/>
  <c r="AE31" i="12"/>
  <c r="AE30" i="12"/>
  <c r="AE29" i="12"/>
  <c r="AE28" i="12"/>
  <c r="AE27" i="12"/>
  <c r="AE26" i="12"/>
  <c r="AE25" i="12"/>
  <c r="AE24" i="12"/>
  <c r="AE23" i="12"/>
  <c r="AE22" i="12"/>
  <c r="AE21" i="12"/>
  <c r="AE20" i="12"/>
  <c r="AE19" i="12"/>
  <c r="AE18" i="12"/>
  <c r="AE17" i="12"/>
  <c r="AE16" i="12"/>
  <c r="AE15" i="12"/>
  <c r="AE14" i="12"/>
  <c r="AE13" i="12"/>
  <c r="AE12" i="12"/>
  <c r="AE11" i="12"/>
  <c r="AE10" i="12"/>
  <c r="AE9" i="12"/>
  <c r="AE8" i="12"/>
  <c r="AE6" i="12"/>
  <c r="AE5" i="12"/>
  <c r="AE4" i="12"/>
  <c r="AB56" i="12"/>
  <c r="AB55" i="12"/>
  <c r="AB54" i="12"/>
  <c r="AB53" i="12"/>
  <c r="AB52" i="12"/>
  <c r="AB51" i="12"/>
  <c r="AB50" i="12"/>
  <c r="AB49" i="12"/>
  <c r="AB48" i="12"/>
  <c r="AB47" i="12"/>
  <c r="AB46" i="12"/>
  <c r="AB45" i="12"/>
  <c r="AB44" i="12"/>
  <c r="AB43" i="12"/>
  <c r="AB42" i="12"/>
  <c r="AB41" i="12"/>
  <c r="AB40" i="12"/>
  <c r="AB39" i="12"/>
  <c r="AB38" i="12"/>
  <c r="AB37" i="12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AB11" i="12"/>
  <c r="AB10" i="12"/>
  <c r="AB9" i="12"/>
  <c r="AB8" i="12"/>
  <c r="AB7" i="12"/>
  <c r="AB6" i="12"/>
  <c r="AB5" i="12"/>
  <c r="AB4" i="12"/>
  <c r="Y56" i="12"/>
  <c r="Y55" i="12"/>
  <c r="Y54" i="12"/>
  <c r="Y53" i="12"/>
  <c r="Y52" i="12"/>
  <c r="Y51" i="12"/>
  <c r="Y50" i="12"/>
  <c r="Y49" i="12"/>
  <c r="Y48" i="12"/>
  <c r="Y47" i="12"/>
  <c r="Y46" i="12"/>
  <c r="Y45" i="12"/>
  <c r="Y44" i="12"/>
  <c r="Y43" i="12"/>
  <c r="Y42" i="12"/>
  <c r="Y41" i="12"/>
  <c r="Y40" i="12"/>
  <c r="Y39" i="12"/>
  <c r="Y38" i="12"/>
  <c r="Y37" i="12"/>
  <c r="Y36" i="12"/>
  <c r="Y35" i="12"/>
  <c r="Y34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Y4" i="12"/>
  <c r="V56" i="12"/>
  <c r="V55" i="12"/>
  <c r="V54" i="12"/>
  <c r="V53" i="12"/>
  <c r="V52" i="12"/>
  <c r="V51" i="12"/>
  <c r="V50" i="12"/>
  <c r="V49" i="12"/>
  <c r="V48" i="12"/>
  <c r="V47" i="12"/>
  <c r="V46" i="12"/>
  <c r="V45" i="12"/>
  <c r="V44" i="12"/>
  <c r="V43" i="12"/>
  <c r="V42" i="12"/>
  <c r="V41" i="12"/>
  <c r="V40" i="12"/>
  <c r="V39" i="12"/>
  <c r="V38" i="12"/>
  <c r="V37" i="12"/>
  <c r="V36" i="12"/>
  <c r="V35" i="12"/>
  <c r="V34" i="12"/>
  <c r="V33" i="12"/>
  <c r="V32" i="12"/>
  <c r="V31" i="12"/>
  <c r="V30" i="12"/>
  <c r="V29" i="12"/>
  <c r="V28" i="12"/>
  <c r="V27" i="12"/>
  <c r="V26" i="12"/>
  <c r="V25" i="12"/>
  <c r="V24" i="12"/>
  <c r="V23" i="12"/>
  <c r="V22" i="12"/>
  <c r="V21" i="12"/>
  <c r="V20" i="12"/>
  <c r="V19" i="12"/>
  <c r="V18" i="12"/>
  <c r="V17" i="12"/>
  <c r="V16" i="12"/>
  <c r="V15" i="12"/>
  <c r="V14" i="12"/>
  <c r="V13" i="12"/>
  <c r="V12" i="12"/>
  <c r="V11" i="12"/>
  <c r="V10" i="12"/>
  <c r="V9" i="12"/>
  <c r="V8" i="12"/>
  <c r="V7" i="12"/>
  <c r="V6" i="12"/>
  <c r="V5" i="12"/>
  <c r="V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D65" i="13" l="1"/>
  <c r="D60" i="13"/>
</calcChain>
</file>

<file path=xl/sharedStrings.xml><?xml version="1.0" encoding="utf-8"?>
<sst xmlns="http://schemas.openxmlformats.org/spreadsheetml/2006/main" count="288" uniqueCount="121">
  <si>
    <t>Espacio académico</t>
  </si>
  <si>
    <t>Total</t>
  </si>
  <si>
    <t>Escuela</t>
  </si>
  <si>
    <t>Centro universitario UAEM</t>
  </si>
  <si>
    <t>Atlacomulco</t>
  </si>
  <si>
    <t>Valle de México</t>
  </si>
  <si>
    <t>Unidad académica profesional</t>
  </si>
  <si>
    <t>Instituto y centro de investigación</t>
  </si>
  <si>
    <t>Instituto de Ciencias Agropecuarias y Rurales</t>
  </si>
  <si>
    <t>Instituto de Estudios sobre la Universidad</t>
  </si>
  <si>
    <t>Instituto Interamericano de Tecnología y Ciencias del Agua</t>
  </si>
  <si>
    <t>Centro de Estudios e Investigación en Desarrollo Sustentable</t>
  </si>
  <si>
    <t>Centro de Investigación en Ciencias Biológicas Aplicadas</t>
  </si>
  <si>
    <t>Centro de Investigación en Ciencias Médicas</t>
  </si>
  <si>
    <t>Centro de Investigaciones Histórico Socioculturales</t>
  </si>
  <si>
    <t>Centro de Investigación en Ciencias Sociales y Humanidades</t>
  </si>
  <si>
    <t>Centro de Investigación y Estudios Avanzados de la Población</t>
  </si>
  <si>
    <t>Facultad</t>
  </si>
  <si>
    <t>Ciencias de la Salud</t>
  </si>
  <si>
    <t>Ciencias Sociales</t>
  </si>
  <si>
    <t>Laboratorios</t>
  </si>
  <si>
    <t>Edificios</t>
  </si>
  <si>
    <t>Centro de Investigación Multidisciplinaria en Educación</t>
  </si>
  <si>
    <t>Equipo científico y tecnológico</t>
  </si>
  <si>
    <t>Equipo de cómputo y software</t>
  </si>
  <si>
    <t>Equipo diverso</t>
  </si>
  <si>
    <t>Material de laboratorio y equipo didáctico</t>
  </si>
  <si>
    <t>PTC con Doctorado</t>
  </si>
  <si>
    <t>PTC Prodep</t>
  </si>
  <si>
    <t>CA calidad</t>
  </si>
  <si>
    <t>PE calidad</t>
  </si>
  <si>
    <t>Matrícula PE calidad</t>
  </si>
  <si>
    <t>Egresados por cohorte</t>
  </si>
  <si>
    <t>Titulados por cohorte</t>
  </si>
  <si>
    <t>Computadoras</t>
  </si>
  <si>
    <t>PE PNPC</t>
  </si>
  <si>
    <t>Matrícula PNPC</t>
  </si>
  <si>
    <t>Facultad de Arquitectura y Diseño</t>
  </si>
  <si>
    <t>Facultad de Ciencias Agrícolas</t>
  </si>
  <si>
    <t>Facultad de Ciencias Políticas y Sociales</t>
  </si>
  <si>
    <t>Facultad de Enfermería y Obstetricia</t>
  </si>
  <si>
    <t>Facultad de Geografía</t>
  </si>
  <si>
    <t>Facultad de Medicina</t>
  </si>
  <si>
    <t>Facultad de Medicina Veterinaria y Zootecnia</t>
  </si>
  <si>
    <t>Facultad de Odontología</t>
  </si>
  <si>
    <t>Facultad de Turismo y Gastronomía</t>
  </si>
  <si>
    <t>Facultad de Artes</t>
  </si>
  <si>
    <t>Facultad de Ciencias</t>
  </si>
  <si>
    <t>Facultad de Ciencias de la Conducta</t>
  </si>
  <si>
    <t>Facultad de Humanidades</t>
  </si>
  <si>
    <t>Facultad de Ingeniería</t>
  </si>
  <si>
    <t>Facultad de Lenguas</t>
  </si>
  <si>
    <t>Facultad de Planeación Urbana y Regional</t>
  </si>
  <si>
    <t>Facultad de Química</t>
  </si>
  <si>
    <t>Centro Universitario UAEM Amecameca</t>
  </si>
  <si>
    <t>Centro Universitario UAEM Atlacomulco</t>
  </si>
  <si>
    <t>Centro Universitario UAEM Ecatepec</t>
  </si>
  <si>
    <t>Centro Universitario UAEM Temascaltepec</t>
  </si>
  <si>
    <t>Centro Universitario UAEM Tenancingo</t>
  </si>
  <si>
    <t>Centro Universitario UAEM Texcoco</t>
  </si>
  <si>
    <t>Centro Universitario UAEM Valle de Chalco</t>
  </si>
  <si>
    <t>Centro Universitario UAEM Valle de México</t>
  </si>
  <si>
    <t>Unidad Académica Profesional Tianguistenco</t>
  </si>
  <si>
    <t>Facultad de Economía</t>
  </si>
  <si>
    <t>PTC SNI</t>
  </si>
  <si>
    <t>Escuela de Artes Escénicas</t>
  </si>
  <si>
    <t>Facultad de Antropología</t>
  </si>
  <si>
    <t>Facultad de Contaduría y Administración</t>
  </si>
  <si>
    <t>Facultad de Derecho</t>
  </si>
  <si>
    <t>Centro Universitario UAEM Nezahualcóyotl</t>
  </si>
  <si>
    <t>Centro Universitario UAEM Valle de Teotihuacán</t>
  </si>
  <si>
    <t>Centro Universitario UAEM Zumpango</t>
  </si>
  <si>
    <t>Unidad Académica Profesional Acolman</t>
  </si>
  <si>
    <t>Unidad Académica Profesional Chimalhuacán</t>
  </si>
  <si>
    <t>Unidad Académica Profesional Cuautitlán Izcalli</t>
  </si>
  <si>
    <t>Unidad Académica Profesional Huehuetoca</t>
  </si>
  <si>
    <t>Unidad Académica Profesional Tejupilco</t>
  </si>
  <si>
    <t>Centro de Investigación y Estudios en Movilidades y Migraciones Internacionales</t>
  </si>
  <si>
    <t>DES</t>
  </si>
  <si>
    <t>Arquitectura, Diseño y Arte</t>
  </si>
  <si>
    <t>Ciencias Naturales y Exactas</t>
  </si>
  <si>
    <t>Ciencias Agropecuarias</t>
  </si>
  <si>
    <t>Ciencias de la Educación y Humanidades</t>
  </si>
  <si>
    <t>Ciencias Económico - Administrativas</t>
  </si>
  <si>
    <t>Ingeniería y Tecnología</t>
  </si>
  <si>
    <t>Oriente del Estado de México</t>
  </si>
  <si>
    <t>Noreste del Estado de México</t>
  </si>
  <si>
    <t>Sur del Estado de México</t>
  </si>
  <si>
    <t>PTC en SEP</t>
  </si>
  <si>
    <t>PTC RH</t>
  </si>
  <si>
    <t>DAC 83</t>
  </si>
  <si>
    <t>PEP 136</t>
  </si>
  <si>
    <t>CA total</t>
  </si>
  <si>
    <t>PE evaluables</t>
  </si>
  <si>
    <t>Matrícula evaluable</t>
  </si>
  <si>
    <t>PE EA</t>
  </si>
  <si>
    <t>Matrícula EA</t>
  </si>
  <si>
    <t>PTC SEP/PTCRH</t>
  </si>
  <si>
    <t>DOC/PTCSEP</t>
  </si>
  <si>
    <t>SNI/PTCSEP</t>
  </si>
  <si>
    <t>PRODEP/PTCSEP</t>
  </si>
  <si>
    <t>CACAL/CAT</t>
  </si>
  <si>
    <t>PECAL/PEEVA</t>
  </si>
  <si>
    <t>MATCAL/MATEVA</t>
  </si>
  <si>
    <t>PEPNPC/PEEA</t>
  </si>
  <si>
    <t>MATPNOC/MATEA</t>
  </si>
  <si>
    <t>Egresados total</t>
  </si>
  <si>
    <t>Titulados total</t>
  </si>
  <si>
    <t>ECOR/ET</t>
  </si>
  <si>
    <t>TCOR/TT</t>
  </si>
  <si>
    <t>Eficiencia terminal por cohorte</t>
  </si>
  <si>
    <t>Índice de titulación por cohorte</t>
  </si>
  <si>
    <t>Acervo bibliohemerográfico</t>
  </si>
  <si>
    <t>Insumos consumibles y diversos</t>
  </si>
  <si>
    <t>Mantenimiento y servicios</t>
  </si>
  <si>
    <t>Adquisiciones (miles de pesos)</t>
  </si>
  <si>
    <t>SNI Doc</t>
  </si>
  <si>
    <t>DOC/PTCRH</t>
  </si>
  <si>
    <t>SNI/PTCRH</t>
  </si>
  <si>
    <t>PRODEP/PTCRH</t>
  </si>
  <si>
    <t>SNI/PTCDoctorado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</si>
</sst>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"/>
    <numFmt numFmtId="165" formatCode="#\ ##0.0,"/>
    <numFmt numFmtId="166" formatCode="#\ ###\ ##0.0,"/>
    <numFmt numFmtId="167" formatCode="#,##0.0"/>
    <numFmt numFmtId="168" formatCode=".\ #;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0"/>
      <name val="Metropolis"/>
      <family val="3"/>
    </font>
    <font>
      <sz val="10"/>
      <color theme="1"/>
      <name val="Metropolis"/>
      <family val="3"/>
    </font>
    <font>
      <b/>
      <sz val="10"/>
      <color theme="1"/>
      <name val="Metropolis"/>
      <family val="3"/>
    </font>
    <font>
      <b/>
      <sz val="10"/>
      <name val="Metropolis"/>
      <family val="3"/>
    </font>
    <font>
      <sz val="10"/>
      <name val="Metropolis"/>
      <family val="3"/>
    </font>
    <font>
      <sz val="10"/>
      <color indexed="8"/>
      <name val="Metropolis"/>
      <family val="3"/>
    </font>
    <font>
      <sz val="10"/>
      <color theme="0"/>
      <name val="Metropolis"/>
      <family val="3"/>
    </font>
    <font>
      <sz val="16"/>
      <color rgb="FFFF0000"/>
      <name val="Metropolis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FFFF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C6A55"/>
        <bgColor indexed="64"/>
      </patternFill>
    </fill>
    <fill>
      <patternFill patternType="solid">
        <fgColor rgb="FFD9C69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7C6A55"/>
      </left>
      <right style="thin">
        <color rgb="FF7C6A55"/>
      </right>
      <top style="thin">
        <color rgb="FF7C6A55"/>
      </top>
      <bottom style="thin">
        <color rgb="FF7C6A55"/>
      </bottom>
      <diagonal/>
    </border>
    <border>
      <left/>
      <right style="thin">
        <color theme="0"/>
      </right>
      <top style="thin">
        <color rgb="FF7C6A55"/>
      </top>
      <bottom style="thin">
        <color rgb="FF7C6A55"/>
      </bottom>
      <diagonal/>
    </border>
    <border>
      <left style="thin">
        <color theme="0"/>
      </left>
      <right style="thin">
        <color theme="0"/>
      </right>
      <top style="thin">
        <color rgb="FF7C6A55"/>
      </top>
      <bottom style="thin">
        <color rgb="FF7C6A55"/>
      </bottom>
      <diagonal/>
    </border>
    <border>
      <left style="thin">
        <color theme="0"/>
      </left>
      <right style="thin">
        <color rgb="FF7C6A55"/>
      </right>
      <top style="thin">
        <color rgb="FF7C6A55"/>
      </top>
      <bottom style="thin">
        <color rgb="FF7C6A55"/>
      </bottom>
      <diagonal/>
    </border>
    <border>
      <left style="thin">
        <color theme="0"/>
      </left>
      <right style="thin">
        <color theme="0"/>
      </right>
      <top style="thin">
        <color rgb="FF7C6A55"/>
      </top>
      <bottom/>
      <diagonal/>
    </border>
    <border>
      <left style="thin">
        <color theme="0"/>
      </left>
      <right style="thin">
        <color theme="0"/>
      </right>
      <top/>
      <bottom style="thin">
        <color rgb="FF7C6A55"/>
      </bottom>
      <diagonal/>
    </border>
    <border>
      <left style="thin">
        <color rgb="FF7C6A55"/>
      </left>
      <right/>
      <top style="thin">
        <color rgb="FF7C6A55"/>
      </top>
      <bottom style="thin">
        <color rgb="FF7C6A55"/>
      </bottom>
      <diagonal/>
    </border>
    <border>
      <left style="thin">
        <color rgb="FF7C6A55"/>
      </left>
      <right style="thin">
        <color theme="0"/>
      </right>
      <top style="thin">
        <color rgb="FF7C6A55"/>
      </top>
      <bottom/>
      <diagonal/>
    </border>
    <border>
      <left style="thin">
        <color rgb="FF7C6A55"/>
      </left>
      <right style="thin">
        <color theme="0"/>
      </right>
      <top/>
      <bottom style="thin">
        <color rgb="FF7C6A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rgb="FF7C6A55"/>
      </bottom>
      <diagonal/>
    </border>
    <border>
      <left/>
      <right/>
      <top style="thin">
        <color rgb="FF7C6A55"/>
      </top>
      <bottom style="thin">
        <color rgb="FF7C6A55"/>
      </bottom>
      <diagonal/>
    </border>
  </borders>
  <cellStyleXfs count="60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13" applyNumberFormat="0" applyAlignment="0" applyProtection="0"/>
    <xf numFmtId="0" fontId="21" fillId="9" borderId="14" applyNumberFormat="0" applyAlignment="0" applyProtection="0"/>
    <xf numFmtId="0" fontId="22" fillId="9" borderId="13" applyNumberFormat="0" applyAlignment="0" applyProtection="0"/>
    <xf numFmtId="0" fontId="23" fillId="0" borderId="15" applyNumberFormat="0" applyFill="0" applyAlignment="0" applyProtection="0"/>
    <xf numFmtId="0" fontId="24" fillId="10" borderId="16" applyNumberFormat="0" applyAlignment="0" applyProtection="0"/>
    <xf numFmtId="0" fontId="25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8" fillId="35" borderId="0" applyNumberFormat="0" applyBorder="0" applyAlignment="0" applyProtection="0"/>
    <xf numFmtId="0" fontId="2" fillId="0" borderId="0"/>
  </cellStyleXfs>
  <cellXfs count="118">
    <xf numFmtId="0" fontId="0" fillId="0" borderId="0" xfId="0"/>
    <xf numFmtId="0" fontId="6" fillId="0" borderId="0" xfId="3" applyFont="1" applyAlignment="1"/>
    <xf numFmtId="0" fontId="7" fillId="4" borderId="1" xfId="1" applyFont="1" applyFill="1" applyBorder="1" applyAlignment="1">
      <alignment horizontal="justify" vertical="center"/>
    </xf>
    <xf numFmtId="164" fontId="7" fillId="4" borderId="1" xfId="1" applyNumberFormat="1" applyFont="1" applyFill="1" applyBorder="1" applyAlignment="1">
      <alignment horizontal="right"/>
    </xf>
    <xf numFmtId="166" fontId="8" fillId="4" borderId="1" xfId="1" applyNumberFormat="1" applyFont="1" applyFill="1" applyBorder="1" applyAlignment="1">
      <alignment horizontal="right" vertical="center"/>
    </xf>
    <xf numFmtId="164" fontId="6" fillId="2" borderId="1" xfId="1" applyNumberFormat="1" applyFont="1" applyFill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3" fontId="10" fillId="0" borderId="1" xfId="6" applyNumberFormat="1" applyFont="1" applyFill="1" applyBorder="1" applyAlignment="1">
      <alignment horizontal="right" vertical="center"/>
    </xf>
    <xf numFmtId="0" fontId="6" fillId="0" borderId="1" xfId="3" applyFont="1" applyBorder="1" applyAlignment="1"/>
    <xf numFmtId="0" fontId="9" fillId="2" borderId="1" xfId="11" applyFont="1" applyFill="1" applyBorder="1" applyAlignment="1">
      <alignment horizontal="right" vertical="center"/>
    </xf>
    <xf numFmtId="0" fontId="9" fillId="0" borderId="1" xfId="6" applyFont="1" applyBorder="1" applyAlignment="1"/>
    <xf numFmtId="164" fontId="9" fillId="2" borderId="1" xfId="13" applyNumberFormat="1" applyFont="1" applyFill="1" applyBorder="1" applyAlignment="1">
      <alignment vertical="center"/>
    </xf>
    <xf numFmtId="166" fontId="9" fillId="0" borderId="1" xfId="15" applyNumberFormat="1" applyFont="1" applyFill="1" applyBorder="1" applyAlignment="1">
      <alignment horizontal="right" vertical="center"/>
    </xf>
    <xf numFmtId="0" fontId="9" fillId="0" borderId="1" xfId="1" applyNumberFormat="1" applyFont="1" applyFill="1" applyBorder="1" applyAlignment="1">
      <alignment vertical="center"/>
    </xf>
    <xf numFmtId="166" fontId="9" fillId="0" borderId="1" xfId="1" applyNumberFormat="1" applyFont="1" applyFill="1" applyBorder="1" applyAlignment="1">
      <alignment horizontal="right" vertical="center"/>
    </xf>
    <xf numFmtId="0" fontId="9" fillId="0" borderId="1" xfId="11" applyFont="1" applyFill="1" applyBorder="1" applyAlignment="1">
      <alignment horizontal="right" vertical="center"/>
    </xf>
    <xf numFmtId="0" fontId="9" fillId="0" borderId="1" xfId="6" applyFont="1" applyFill="1" applyBorder="1" applyAlignment="1"/>
    <xf numFmtId="166" fontId="9" fillId="0" borderId="1" xfId="15" applyNumberFormat="1" applyFont="1" applyBorder="1" applyAlignment="1"/>
    <xf numFmtId="0" fontId="9" fillId="2" borderId="1" xfId="6" applyFont="1" applyFill="1" applyBorder="1" applyAlignment="1"/>
    <xf numFmtId="164" fontId="6" fillId="2" borderId="1" xfId="1" applyNumberFormat="1" applyFont="1" applyFill="1" applyBorder="1" applyAlignment="1">
      <alignment vertical="center"/>
    </xf>
    <xf numFmtId="164" fontId="9" fillId="0" borderId="1" xfId="13" applyNumberFormat="1" applyFont="1" applyFill="1" applyBorder="1" applyAlignment="1">
      <alignment vertical="center"/>
    </xf>
    <xf numFmtId="164" fontId="10" fillId="0" borderId="1" xfId="11" applyNumberFormat="1" applyFont="1" applyFill="1" applyBorder="1" applyAlignment="1">
      <alignment horizontal="right" vertical="center"/>
    </xf>
    <xf numFmtId="164" fontId="5" fillId="3" borderId="3" xfId="1" applyNumberFormat="1" applyFont="1" applyFill="1" applyBorder="1" applyAlignment="1">
      <alignment horizontal="right"/>
    </xf>
    <xf numFmtId="165" fontId="5" fillId="3" borderId="3" xfId="1" applyNumberFormat="1" applyFont="1" applyFill="1" applyBorder="1" applyAlignment="1">
      <alignment horizontal="right"/>
    </xf>
    <xf numFmtId="165" fontId="5" fillId="3" borderId="4" xfId="1" applyNumberFormat="1" applyFont="1" applyFill="1" applyBorder="1" applyAlignment="1">
      <alignment horizontal="right"/>
    </xf>
    <xf numFmtId="0" fontId="9" fillId="0" borderId="0" xfId="2" applyFont="1" applyAlignment="1"/>
    <xf numFmtId="0" fontId="11" fillId="0" borderId="0" xfId="3" applyFont="1" applyAlignment="1"/>
    <xf numFmtId="0" fontId="12" fillId="0" borderId="0" xfId="2" applyFont="1" applyAlignment="1">
      <alignment horizontal="left"/>
    </xf>
    <xf numFmtId="0" fontId="9" fillId="0" borderId="1" xfId="1" applyFont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9" fillId="0" borderId="1" xfId="15" applyFont="1" applyFill="1" applyBorder="1" applyAlignment="1">
      <alignment horizontal="left" vertical="center"/>
    </xf>
    <xf numFmtId="0" fontId="9" fillId="0" borderId="1" xfId="4" applyFont="1" applyBorder="1" applyAlignment="1">
      <alignment horizontal="left" vertical="center"/>
    </xf>
    <xf numFmtId="0" fontId="6" fillId="0" borderId="0" xfId="3" applyFont="1" applyAlignment="1">
      <alignment wrapText="1"/>
    </xf>
    <xf numFmtId="0" fontId="29" fillId="0" borderId="0" xfId="2" applyFont="1" applyAlignment="1"/>
    <xf numFmtId="0" fontId="33" fillId="0" borderId="0" xfId="3" applyFont="1" applyAlignment="1"/>
    <xf numFmtId="0" fontId="33" fillId="4" borderId="1" xfId="1" applyFont="1" applyFill="1" applyBorder="1" applyAlignment="1">
      <alignment horizontal="justify" vertical="center"/>
    </xf>
    <xf numFmtId="164" fontId="33" fillId="4" borderId="1" xfId="1" applyNumberFormat="1" applyFont="1" applyFill="1" applyBorder="1" applyAlignment="1">
      <alignment horizontal="right"/>
    </xf>
    <xf numFmtId="167" fontId="34" fillId="4" borderId="1" xfId="1" applyNumberFormat="1" applyFont="1" applyFill="1" applyBorder="1" applyAlignment="1">
      <alignment horizontal="right"/>
    </xf>
    <xf numFmtId="166" fontId="30" fillId="4" borderId="1" xfId="1" applyNumberFormat="1" applyFont="1" applyFill="1" applyBorder="1" applyAlignment="1">
      <alignment horizontal="right" vertical="center"/>
    </xf>
    <xf numFmtId="0" fontId="34" fillId="0" borderId="0" xfId="3" applyFont="1" applyAlignment="1"/>
    <xf numFmtId="0" fontId="29" fillId="0" borderId="1" xfId="1" applyFont="1" applyBorder="1" applyAlignment="1">
      <alignment horizontal="left" vertical="center"/>
    </xf>
    <xf numFmtId="164" fontId="34" fillId="2" borderId="1" xfId="1" applyNumberFormat="1" applyFont="1" applyFill="1" applyBorder="1" applyAlignment="1">
      <alignment horizontal="right"/>
    </xf>
    <xf numFmtId="164" fontId="34" fillId="0" borderId="1" xfId="1" applyNumberFormat="1" applyFont="1" applyBorder="1" applyAlignment="1">
      <alignment horizontal="right"/>
    </xf>
    <xf numFmtId="3" fontId="35" fillId="0" borderId="1" xfId="6" applyNumberFormat="1" applyFont="1" applyFill="1" applyBorder="1" applyAlignment="1">
      <alignment horizontal="right" vertical="center"/>
    </xf>
    <xf numFmtId="0" fontId="34" fillId="0" borderId="1" xfId="3" applyFont="1" applyBorder="1" applyAlignment="1"/>
    <xf numFmtId="0" fontId="29" fillId="2" borderId="1" xfId="11" applyFont="1" applyFill="1" applyBorder="1" applyAlignment="1">
      <alignment horizontal="right" vertical="center"/>
    </xf>
    <xf numFmtId="0" fontId="29" fillId="0" borderId="1" xfId="6" applyFont="1" applyBorder="1" applyAlignment="1"/>
    <xf numFmtId="164" fontId="29" fillId="2" borderId="1" xfId="13" applyNumberFormat="1" applyFont="1" applyFill="1" applyBorder="1" applyAlignment="1">
      <alignment vertical="center"/>
    </xf>
    <xf numFmtId="166" fontId="29" fillId="0" borderId="1" xfId="15" applyNumberFormat="1" applyFont="1" applyFill="1" applyBorder="1" applyAlignment="1">
      <alignment horizontal="right" vertical="center"/>
    </xf>
    <xf numFmtId="168" fontId="33" fillId="4" borderId="1" xfId="1" applyNumberFormat="1" applyFont="1" applyFill="1" applyBorder="1" applyAlignment="1">
      <alignment horizontal="right"/>
    </xf>
    <xf numFmtId="0" fontId="29" fillId="0" borderId="1" xfId="1" applyNumberFormat="1" applyFont="1" applyFill="1" applyBorder="1" applyAlignment="1">
      <alignment vertical="center"/>
    </xf>
    <xf numFmtId="168" fontId="34" fillId="2" borderId="1" xfId="1" applyNumberFormat="1" applyFont="1" applyFill="1" applyBorder="1" applyAlignment="1">
      <alignment horizontal="right"/>
    </xf>
    <xf numFmtId="166" fontId="29" fillId="0" borderId="1" xfId="1" applyNumberFormat="1" applyFont="1" applyFill="1" applyBorder="1" applyAlignment="1">
      <alignment horizontal="right" vertical="center"/>
    </xf>
    <xf numFmtId="0" fontId="29" fillId="0" borderId="1" xfId="11" applyFont="1" applyFill="1" applyBorder="1" applyAlignment="1">
      <alignment horizontal="right" vertical="center"/>
    </xf>
    <xf numFmtId="0" fontId="29" fillId="0" borderId="1" xfId="6" applyFont="1" applyFill="1" applyBorder="1" applyAlignment="1"/>
    <xf numFmtId="0" fontId="29" fillId="2" borderId="1" xfId="1" applyFont="1" applyFill="1" applyBorder="1" applyAlignment="1">
      <alignment horizontal="left" vertical="center"/>
    </xf>
    <xf numFmtId="166" fontId="29" fillId="0" borderId="1" xfId="15" applyNumberFormat="1" applyFont="1" applyBorder="1" applyAlignment="1"/>
    <xf numFmtId="168" fontId="34" fillId="0" borderId="1" xfId="3" applyNumberFormat="1" applyFont="1" applyBorder="1" applyAlignment="1"/>
    <xf numFmtId="0" fontId="29" fillId="2" borderId="1" xfId="6" applyFont="1" applyFill="1" applyBorder="1" applyAlignment="1"/>
    <xf numFmtId="0" fontId="34" fillId="0" borderId="19" xfId="0" applyFont="1" applyBorder="1" applyAlignment="1"/>
    <xf numFmtId="164" fontId="34" fillId="2" borderId="1" xfId="1" applyNumberFormat="1" applyFont="1" applyFill="1" applyBorder="1" applyAlignment="1">
      <alignment vertical="center"/>
    </xf>
    <xf numFmtId="164" fontId="29" fillId="0" borderId="1" xfId="13" applyNumberFormat="1" applyFont="1" applyFill="1" applyBorder="1" applyAlignment="1">
      <alignment vertical="center"/>
    </xf>
    <xf numFmtId="164" fontId="35" fillId="0" borderId="1" xfId="11" applyNumberFormat="1" applyFont="1" applyFill="1" applyBorder="1" applyAlignment="1">
      <alignment horizontal="right" vertical="center"/>
    </xf>
    <xf numFmtId="0" fontId="29" fillId="37" borderId="1" xfId="1" applyFont="1" applyFill="1" applyBorder="1" applyAlignment="1">
      <alignment horizontal="left" vertical="center"/>
    </xf>
    <xf numFmtId="164" fontId="34" fillId="37" borderId="1" xfId="1" applyNumberFormat="1" applyFont="1" applyFill="1" applyBorder="1" applyAlignment="1">
      <alignment vertical="center"/>
    </xf>
    <xf numFmtId="167" fontId="34" fillId="37" borderId="1" xfId="1" applyNumberFormat="1" applyFont="1" applyFill="1" applyBorder="1" applyAlignment="1">
      <alignment horizontal="right"/>
    </xf>
    <xf numFmtId="0" fontId="29" fillId="37" borderId="1" xfId="1" applyNumberFormat="1" applyFont="1" applyFill="1" applyBorder="1" applyAlignment="1">
      <alignment vertical="center"/>
    </xf>
    <xf numFmtId="3" fontId="35" fillId="37" borderId="1" xfId="6" applyNumberFormat="1" applyFont="1" applyFill="1" applyBorder="1" applyAlignment="1">
      <alignment horizontal="right" vertical="center"/>
    </xf>
    <xf numFmtId="0" fontId="34" fillId="37" borderId="1" xfId="3" applyFont="1" applyFill="1" applyBorder="1" applyAlignment="1"/>
    <xf numFmtId="168" fontId="34" fillId="37" borderId="1" xfId="3" applyNumberFormat="1" applyFont="1" applyFill="1" applyBorder="1" applyAlignment="1"/>
    <xf numFmtId="0" fontId="29" fillId="37" borderId="1" xfId="11" applyFont="1" applyFill="1" applyBorder="1" applyAlignment="1">
      <alignment horizontal="right" vertical="center"/>
    </xf>
    <xf numFmtId="164" fontId="35" fillId="37" borderId="1" xfId="11" applyNumberFormat="1" applyFont="1" applyFill="1" applyBorder="1" applyAlignment="1">
      <alignment horizontal="right" vertical="center"/>
    </xf>
    <xf numFmtId="164" fontId="29" fillId="37" borderId="1" xfId="13" applyNumberFormat="1" applyFont="1" applyFill="1" applyBorder="1" applyAlignment="1">
      <alignment vertical="center"/>
    </xf>
    <xf numFmtId="166" fontId="29" fillId="37" borderId="1" xfId="15" applyNumberFormat="1" applyFont="1" applyFill="1" applyBorder="1" applyAlignment="1">
      <alignment horizontal="right" vertical="center"/>
    </xf>
    <xf numFmtId="0" fontId="34" fillId="37" borderId="0" xfId="3" applyFont="1" applyFill="1" applyAlignment="1"/>
    <xf numFmtId="0" fontId="29" fillId="37" borderId="1" xfId="15" applyFont="1" applyFill="1" applyBorder="1" applyAlignment="1">
      <alignment horizontal="left" vertical="center"/>
    </xf>
    <xf numFmtId="0" fontId="29" fillId="0" borderId="1" xfId="4" applyFont="1" applyBorder="1" applyAlignment="1">
      <alignment horizontal="left" vertical="center"/>
    </xf>
    <xf numFmtId="164" fontId="31" fillId="3" borderId="3" xfId="1" applyNumberFormat="1" applyFont="1" applyFill="1" applyBorder="1" applyAlignment="1">
      <alignment horizontal="right"/>
    </xf>
    <xf numFmtId="168" fontId="31" fillId="3" borderId="3" xfId="1" applyNumberFormat="1" applyFont="1" applyFill="1" applyBorder="1" applyAlignment="1">
      <alignment horizontal="right"/>
    </xf>
    <xf numFmtId="165" fontId="31" fillId="3" borderId="3" xfId="1" applyNumberFormat="1" applyFont="1" applyFill="1" applyBorder="1" applyAlignment="1">
      <alignment horizontal="right"/>
    </xf>
    <xf numFmtId="165" fontId="31" fillId="3" borderId="4" xfId="1" applyNumberFormat="1" applyFont="1" applyFill="1" applyBorder="1" applyAlignment="1">
      <alignment horizontal="right"/>
    </xf>
    <xf numFmtId="0" fontId="36" fillId="0" borderId="0" xfId="3" applyFont="1" applyAlignment="1"/>
    <xf numFmtId="0" fontId="29" fillId="39" borderId="0" xfId="2" applyFont="1" applyFill="1" applyAlignment="1"/>
    <xf numFmtId="0" fontId="29" fillId="40" borderId="0" xfId="2" applyFont="1" applyFill="1" applyAlignment="1"/>
    <xf numFmtId="0" fontId="29" fillId="41" borderId="0" xfId="2" applyFont="1" applyFill="1" applyAlignment="1"/>
    <xf numFmtId="0" fontId="29" fillId="42" borderId="0" xfId="2" applyFont="1" applyFill="1" applyAlignment="1"/>
    <xf numFmtId="0" fontId="29" fillId="43" borderId="0" xfId="2" applyFont="1" applyFill="1" applyAlignment="1"/>
    <xf numFmtId="0" fontId="29" fillId="44" borderId="0" xfId="2" applyFont="1" applyFill="1" applyAlignment="1"/>
    <xf numFmtId="0" fontId="29" fillId="45" borderId="0" xfId="2" applyFont="1" applyFill="1" applyAlignment="1"/>
    <xf numFmtId="0" fontId="29" fillId="46" borderId="0" xfId="2" applyFont="1" applyFill="1" applyAlignment="1"/>
    <xf numFmtId="0" fontId="29" fillId="47" borderId="0" xfId="2" applyFont="1" applyFill="1" applyAlignment="1"/>
    <xf numFmtId="0" fontId="29" fillId="48" borderId="0" xfId="2" applyFont="1" applyFill="1" applyAlignment="1"/>
    <xf numFmtId="0" fontId="31" fillId="3" borderId="7" xfId="1" applyFont="1" applyFill="1" applyBorder="1" applyAlignment="1">
      <alignment vertical="center"/>
    </xf>
    <xf numFmtId="0" fontId="31" fillId="3" borderId="2" xfId="1" applyFont="1" applyFill="1" applyBorder="1" applyAlignment="1">
      <alignment vertical="center"/>
    </xf>
    <xf numFmtId="0" fontId="32" fillId="3" borderId="3" xfId="1" applyFont="1" applyFill="1" applyBorder="1" applyAlignment="1">
      <alignment horizontal="center" vertical="center" wrapText="1"/>
    </xf>
    <xf numFmtId="0" fontId="30" fillId="38" borderId="20" xfId="2" applyFont="1" applyFill="1" applyBorder="1" applyAlignment="1">
      <alignment horizontal="center"/>
    </xf>
    <xf numFmtId="0" fontId="31" fillId="3" borderId="3" xfId="1" applyFont="1" applyFill="1" applyBorder="1" applyAlignment="1">
      <alignment horizontal="center" vertical="center" wrapText="1"/>
    </xf>
    <xf numFmtId="0" fontId="32" fillId="3" borderId="5" xfId="1" applyFont="1" applyFill="1" applyBorder="1" applyAlignment="1">
      <alignment horizontal="center" vertical="center" wrapText="1"/>
    </xf>
    <xf numFmtId="0" fontId="32" fillId="3" borderId="6" xfId="1" applyFont="1" applyFill="1" applyBorder="1" applyAlignment="1">
      <alignment horizontal="center" vertical="center" wrapText="1"/>
    </xf>
    <xf numFmtId="0" fontId="31" fillId="36" borderId="5" xfId="1" applyFont="1" applyFill="1" applyBorder="1" applyAlignment="1">
      <alignment horizontal="center" vertical="center" wrapText="1"/>
    </xf>
    <xf numFmtId="0" fontId="31" fillId="36" borderId="6" xfId="1" applyFont="1" applyFill="1" applyBorder="1" applyAlignment="1">
      <alignment horizontal="center" vertical="center" wrapText="1"/>
    </xf>
    <xf numFmtId="0" fontId="31" fillId="3" borderId="5" xfId="1" applyFont="1" applyFill="1" applyBorder="1" applyAlignment="1">
      <alignment horizontal="center" vertical="center"/>
    </xf>
    <xf numFmtId="0" fontId="31" fillId="3" borderId="6" xfId="1" applyFont="1" applyFill="1" applyBorder="1" applyAlignment="1">
      <alignment horizontal="center" vertical="center"/>
    </xf>
    <xf numFmtId="0" fontId="31" fillId="3" borderId="4" xfId="1" applyFont="1" applyFill="1" applyBorder="1" applyAlignment="1">
      <alignment horizontal="center" vertical="center" wrapText="1"/>
    </xf>
    <xf numFmtId="0" fontId="31" fillId="3" borderId="5" xfId="1" applyFont="1" applyFill="1" applyBorder="1" applyAlignment="1">
      <alignment horizontal="center" vertical="center" wrapText="1"/>
    </xf>
    <xf numFmtId="0" fontId="31" fillId="3" borderId="6" xfId="1" applyFont="1" applyFill="1" applyBorder="1" applyAlignment="1">
      <alignment horizontal="center" vertical="center" wrapText="1"/>
    </xf>
    <xf numFmtId="0" fontId="31" fillId="3" borderId="8" xfId="1" applyFont="1" applyFill="1" applyBorder="1" applyAlignment="1">
      <alignment horizontal="center" vertical="center"/>
    </xf>
    <xf numFmtId="0" fontId="31" fillId="3" borderId="9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67" fontId="34" fillId="4" borderId="21" xfId="1" applyNumberFormat="1" applyFont="1" applyFill="1" applyBorder="1" applyAlignment="1">
      <alignment horizontal="right"/>
    </xf>
    <xf numFmtId="167" fontId="33" fillId="4" borderId="1" xfId="1" applyNumberFormat="1" applyFont="1" applyFill="1" applyBorder="1" applyAlignment="1">
      <alignment horizontal="right"/>
    </xf>
  </cellXfs>
  <cellStyles count="60">
    <cellStyle name="20% - Énfasis1" xfId="36" builtinId="30" customBuiltin="1"/>
    <cellStyle name="20% - Énfasis2" xfId="40" builtinId="34" customBuiltin="1"/>
    <cellStyle name="20% - Énfasis3" xfId="44" builtinId="38" customBuiltin="1"/>
    <cellStyle name="20% - Énfasis4" xfId="48" builtinId="42" customBuiltin="1"/>
    <cellStyle name="20% - Énfasis5" xfId="52" builtinId="46" customBuiltin="1"/>
    <cellStyle name="20% - Énfasis6" xfId="56" builtinId="50" customBuiltin="1"/>
    <cellStyle name="40% - Énfasis1" xfId="37" builtinId="31" customBuiltin="1"/>
    <cellStyle name="40% - Énfasis2" xfId="41" builtinId="35" customBuiltin="1"/>
    <cellStyle name="40% - Énfasis3" xfId="45" builtinId="39" customBuiltin="1"/>
    <cellStyle name="40% - Énfasis4" xfId="49" builtinId="43" customBuiltin="1"/>
    <cellStyle name="40% - Énfasis5" xfId="53" builtinId="47" customBuiltin="1"/>
    <cellStyle name="40% - Énfasis6" xfId="57" builtinId="51" customBuiltin="1"/>
    <cellStyle name="60% - Énfasis1" xfId="38" builtinId="32" customBuiltin="1"/>
    <cellStyle name="60% - Énfasis2" xfId="42" builtinId="36" customBuiltin="1"/>
    <cellStyle name="60% - Énfasis3" xfId="46" builtinId="40" customBuiltin="1"/>
    <cellStyle name="60% - Énfasis4" xfId="50" builtinId="44" customBuiltin="1"/>
    <cellStyle name="60% - Énfasis5" xfId="54" builtinId="48" customBuiltin="1"/>
    <cellStyle name="60% - Énfasis6" xfId="58" builtinId="52" customBuiltin="1"/>
    <cellStyle name="Bueno" xfId="23" builtinId="26" customBuiltin="1"/>
    <cellStyle name="Cálculo" xfId="28" builtinId="22" customBuiltin="1"/>
    <cellStyle name="Celda de comprobación" xfId="30" builtinId="23" customBuiltin="1"/>
    <cellStyle name="Celda vinculada" xfId="29" builtinId="24" customBuiltin="1"/>
    <cellStyle name="Encabezado 1" xfId="19" builtinId="16" customBuiltin="1"/>
    <cellStyle name="Encabezado 4" xfId="22" builtinId="19" customBuiltin="1"/>
    <cellStyle name="Énfasis1" xfId="35" builtinId="29" customBuiltin="1"/>
    <cellStyle name="Énfasis2" xfId="39" builtinId="33" customBuiltin="1"/>
    <cellStyle name="Énfasis3" xfId="43" builtinId="37" customBuiltin="1"/>
    <cellStyle name="Énfasis4" xfId="47" builtinId="41" customBuiltin="1"/>
    <cellStyle name="Énfasis5" xfId="51" builtinId="45" customBuiltin="1"/>
    <cellStyle name="Énfasis6" xfId="55" builtinId="49" customBuiltin="1"/>
    <cellStyle name="Entrada" xfId="26" builtinId="20" customBuiltin="1"/>
    <cellStyle name="Incorrecto" xfId="24" builtinId="27" customBuiltin="1"/>
    <cellStyle name="Neutral" xfId="25" builtinId="28" customBuiltin="1"/>
    <cellStyle name="Normal" xfId="0" builtinId="0"/>
    <cellStyle name="Normal 10" xfId="59" xr:uid="{00000000-0005-0000-0000-000022000000}"/>
    <cellStyle name="Normal 10 2" xfId="6" xr:uid="{00000000-0005-0000-0000-000023000000}"/>
    <cellStyle name="Normal 10 2 3" xfId="13" xr:uid="{00000000-0005-0000-0000-000024000000}"/>
    <cellStyle name="Normal 109" xfId="12" xr:uid="{00000000-0005-0000-0000-000025000000}"/>
    <cellStyle name="Normal 110" xfId="14" xr:uid="{00000000-0005-0000-0000-000026000000}"/>
    <cellStyle name="Normal 17 2" xfId="9" xr:uid="{00000000-0005-0000-0000-000027000000}"/>
    <cellStyle name="Normal 2" xfId="4" xr:uid="{00000000-0005-0000-0000-000028000000}"/>
    <cellStyle name="Normal 2 10" xfId="1" xr:uid="{00000000-0005-0000-0000-000029000000}"/>
    <cellStyle name="Normal 2 2" xfId="5" xr:uid="{00000000-0005-0000-0000-00002A000000}"/>
    <cellStyle name="Normal 2 2 2" xfId="11" xr:uid="{00000000-0005-0000-0000-00002B000000}"/>
    <cellStyle name="Normal 27 2 2" xfId="7" xr:uid="{00000000-0005-0000-0000-00002C000000}"/>
    <cellStyle name="Normal 28 4 2" xfId="3" xr:uid="{00000000-0005-0000-0000-00002D000000}"/>
    <cellStyle name="Normal 3 2" xfId="10" xr:uid="{00000000-0005-0000-0000-00002E000000}"/>
    <cellStyle name="Normal 3 2 2 2" xfId="17" xr:uid="{00000000-0005-0000-0000-00002F000000}"/>
    <cellStyle name="Normal 6" xfId="15" xr:uid="{00000000-0005-0000-0000-000030000000}"/>
    <cellStyle name="Normal 7 3 3 2 3 2 2 2 2 3 4 2" xfId="8" xr:uid="{00000000-0005-0000-0000-000031000000}"/>
    <cellStyle name="Normal_PTCmexerima2500(30082004)" xfId="2" xr:uid="{00000000-0005-0000-0000-000032000000}"/>
    <cellStyle name="Notas" xfId="32" builtinId="10" customBuiltin="1"/>
    <cellStyle name="Porcentual 2 2" xfId="16" xr:uid="{00000000-0005-0000-0000-000034000000}"/>
    <cellStyle name="Salida" xfId="27" builtinId="21" customBuiltin="1"/>
    <cellStyle name="Texto de advertencia" xfId="31" builtinId="11" customBuiltin="1"/>
    <cellStyle name="Texto explicativo" xfId="33" builtinId="53" customBuiltin="1"/>
    <cellStyle name="Título" xfId="18" builtinId="15" customBuiltin="1"/>
    <cellStyle name="Título 2" xfId="20" builtinId="17" customBuiltin="1"/>
    <cellStyle name="Título 3" xfId="21" builtinId="18" customBuiltin="1"/>
    <cellStyle name="Total" xfId="34" builtinId="25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C6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AW76"/>
  <sheetViews>
    <sheetView showGridLines="0" showZeros="0" tabSelected="1" zoomScale="150" zoomScaleNormal="150" zoomScaleSheetLayoutView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M6" sqref="M6"/>
    </sheetView>
  </sheetViews>
  <sheetFormatPr baseColWidth="10" defaultColWidth="11.5" defaultRowHeight="12"/>
  <cols>
    <col min="1" max="1" width="58.33203125" style="33" customWidth="1"/>
    <col min="2" max="2" width="39.5" style="33" bestFit="1" customWidth="1"/>
    <col min="3" max="3" width="9.33203125" style="33" customWidth="1"/>
    <col min="4" max="4" width="6.33203125" style="33" customWidth="1"/>
    <col min="5" max="5" width="12.5" style="33" customWidth="1"/>
    <col min="6" max="6" width="11.6640625" style="33" customWidth="1"/>
    <col min="7" max="8" width="9" style="33" customWidth="1"/>
    <col min="9" max="9" width="9.83203125" style="33" customWidth="1"/>
    <col min="10" max="10" width="10.1640625" style="33" customWidth="1"/>
    <col min="11" max="13" width="9" style="33" customWidth="1"/>
    <col min="14" max="14" width="12.5" style="33" customWidth="1"/>
    <col min="15" max="16" width="9" style="33" customWidth="1"/>
    <col min="17" max="17" width="10.1640625" style="33" customWidth="1"/>
    <col min="18" max="18" width="11.5" style="33" customWidth="1"/>
    <col min="19" max="19" width="9" style="33" customWidth="1"/>
    <col min="20" max="20" width="11.5" style="33" customWidth="1"/>
    <col min="21" max="21" width="11.33203125" style="33" customWidth="1"/>
    <col min="22" max="22" width="9" style="33" customWidth="1"/>
    <col min="23" max="24" width="11.33203125" style="33" customWidth="1"/>
    <col min="25" max="25" width="9" style="33" customWidth="1"/>
    <col min="26" max="26" width="11.33203125" style="33" customWidth="1"/>
    <col min="27" max="27" width="8.5" style="33" customWidth="1"/>
    <col min="28" max="28" width="9" style="33" customWidth="1"/>
    <col min="29" max="29" width="9.83203125" style="33" customWidth="1"/>
    <col min="30" max="30" width="11.33203125" style="33" customWidth="1"/>
    <col min="31" max="31" width="9" style="33" customWidth="1"/>
    <col min="32" max="32" width="18.6640625" style="33" customWidth="1"/>
    <col min="33" max="33" width="10.5" style="33" customWidth="1"/>
    <col min="34" max="34" width="12.83203125" style="33" customWidth="1"/>
    <col min="35" max="35" width="9.33203125" style="33" customWidth="1"/>
    <col min="36" max="36" width="18.6640625" style="33" customWidth="1"/>
    <col min="37" max="37" width="9.83203125" style="33" customWidth="1"/>
    <col min="38" max="38" width="13.33203125" style="33" customWidth="1"/>
    <col min="39" max="39" width="9.33203125" style="33" customWidth="1"/>
    <col min="40" max="40" width="13.1640625" style="33" customWidth="1"/>
    <col min="41" max="41" width="9.33203125" style="33" customWidth="1"/>
    <col min="42" max="42" width="15" style="33" customWidth="1"/>
    <col min="43" max="44" width="17.33203125" style="33" customWidth="1"/>
    <col min="45" max="45" width="19.33203125" style="33" customWidth="1"/>
    <col min="46" max="46" width="9.33203125" style="33" customWidth="1"/>
    <col min="47" max="48" width="23.6640625" style="33" customWidth="1"/>
    <col min="49" max="49" width="23.33203125" style="33" customWidth="1"/>
    <col min="50" max="50" width="5.1640625" style="33" customWidth="1"/>
    <col min="51" max="16384" width="11.5" style="33"/>
  </cols>
  <sheetData>
    <row r="1" spans="1:49">
      <c r="F1" s="82"/>
      <c r="G1" s="82"/>
      <c r="H1" s="82"/>
      <c r="I1" s="83"/>
      <c r="J1" s="83"/>
      <c r="K1" s="83"/>
      <c r="L1" s="83"/>
      <c r="M1" s="83"/>
      <c r="N1" s="84"/>
      <c r="O1" s="84"/>
      <c r="P1" s="84"/>
      <c r="Q1" s="85"/>
      <c r="R1" s="85"/>
      <c r="S1" s="85"/>
      <c r="T1" s="86"/>
      <c r="U1" s="86"/>
      <c r="V1" s="86"/>
      <c r="W1" s="87"/>
      <c r="X1" s="87"/>
      <c r="Y1" s="87"/>
      <c r="Z1" s="88"/>
      <c r="AA1" s="88"/>
      <c r="AB1" s="88"/>
      <c r="AC1" s="89"/>
      <c r="AD1" s="89"/>
      <c r="AE1" s="89"/>
      <c r="AG1" s="90"/>
      <c r="AH1" s="90"/>
      <c r="AI1" s="90"/>
      <c r="AK1" s="91"/>
      <c r="AL1" s="91"/>
      <c r="AM1" s="91"/>
      <c r="AQ1" s="95" t="s">
        <v>115</v>
      </c>
      <c r="AR1" s="95"/>
      <c r="AS1" s="95"/>
      <c r="AT1" s="95"/>
      <c r="AU1" s="95"/>
      <c r="AV1" s="95"/>
      <c r="AW1" s="95"/>
    </row>
    <row r="2" spans="1:49" s="34" customFormat="1" ht="12.75" customHeight="1">
      <c r="A2" s="106" t="s">
        <v>0</v>
      </c>
      <c r="B2" s="101" t="s">
        <v>78</v>
      </c>
      <c r="C2" s="96" t="s">
        <v>88</v>
      </c>
      <c r="D2" s="96" t="s">
        <v>89</v>
      </c>
      <c r="E2" s="99" t="s">
        <v>97</v>
      </c>
      <c r="F2" s="96" t="s">
        <v>27</v>
      </c>
      <c r="G2" s="99" t="s">
        <v>98</v>
      </c>
      <c r="H2" s="99" t="s">
        <v>117</v>
      </c>
      <c r="I2" s="96" t="s">
        <v>64</v>
      </c>
      <c r="J2" s="94" t="s">
        <v>116</v>
      </c>
      <c r="K2" s="99" t="s">
        <v>99</v>
      </c>
      <c r="L2" s="99" t="s">
        <v>118</v>
      </c>
      <c r="M2" s="99" t="s">
        <v>120</v>
      </c>
      <c r="N2" s="96" t="s">
        <v>28</v>
      </c>
      <c r="O2" s="99" t="s">
        <v>100</v>
      </c>
      <c r="P2" s="99" t="s">
        <v>119</v>
      </c>
      <c r="Q2" s="94" t="s">
        <v>92</v>
      </c>
      <c r="R2" s="96" t="s">
        <v>29</v>
      </c>
      <c r="S2" s="99" t="s">
        <v>101</v>
      </c>
      <c r="T2" s="94" t="s">
        <v>93</v>
      </c>
      <c r="U2" s="96" t="s">
        <v>30</v>
      </c>
      <c r="V2" s="99" t="s">
        <v>102</v>
      </c>
      <c r="W2" s="94" t="s">
        <v>94</v>
      </c>
      <c r="X2" s="96" t="s">
        <v>31</v>
      </c>
      <c r="Y2" s="99" t="s">
        <v>103</v>
      </c>
      <c r="Z2" s="97" t="s">
        <v>95</v>
      </c>
      <c r="AA2" s="104" t="s">
        <v>35</v>
      </c>
      <c r="AB2" s="99" t="s">
        <v>104</v>
      </c>
      <c r="AC2" s="97" t="s">
        <v>96</v>
      </c>
      <c r="AD2" s="104" t="s">
        <v>36</v>
      </c>
      <c r="AE2" s="99" t="s">
        <v>105</v>
      </c>
      <c r="AF2" s="97" t="s">
        <v>110</v>
      </c>
      <c r="AG2" s="97" t="s">
        <v>106</v>
      </c>
      <c r="AH2" s="96" t="s">
        <v>32</v>
      </c>
      <c r="AI2" s="99" t="s">
        <v>108</v>
      </c>
      <c r="AJ2" s="97" t="s">
        <v>111</v>
      </c>
      <c r="AK2" s="97" t="s">
        <v>107</v>
      </c>
      <c r="AL2" s="96" t="s">
        <v>33</v>
      </c>
      <c r="AM2" s="99" t="s">
        <v>109</v>
      </c>
      <c r="AN2" s="96" t="s">
        <v>20</v>
      </c>
      <c r="AO2" s="96" t="s">
        <v>21</v>
      </c>
      <c r="AP2" s="96" t="s">
        <v>34</v>
      </c>
      <c r="AQ2" s="94" t="s">
        <v>112</v>
      </c>
      <c r="AR2" s="96" t="s">
        <v>23</v>
      </c>
      <c r="AS2" s="96" t="s">
        <v>24</v>
      </c>
      <c r="AT2" s="96" t="s">
        <v>25</v>
      </c>
      <c r="AU2" s="94" t="s">
        <v>113</v>
      </c>
      <c r="AV2" s="94" t="s">
        <v>114</v>
      </c>
      <c r="AW2" s="103" t="s">
        <v>26</v>
      </c>
    </row>
    <row r="3" spans="1:49" s="34" customFormat="1">
      <c r="A3" s="107"/>
      <c r="B3" s="102"/>
      <c r="C3" s="96"/>
      <c r="D3" s="96"/>
      <c r="E3" s="100"/>
      <c r="F3" s="96"/>
      <c r="G3" s="100"/>
      <c r="H3" s="100"/>
      <c r="I3" s="96"/>
      <c r="J3" s="94"/>
      <c r="K3" s="100"/>
      <c r="L3" s="100"/>
      <c r="M3" s="100"/>
      <c r="N3" s="96"/>
      <c r="O3" s="100"/>
      <c r="P3" s="100"/>
      <c r="Q3" s="94"/>
      <c r="R3" s="96"/>
      <c r="S3" s="100"/>
      <c r="T3" s="94"/>
      <c r="U3" s="96"/>
      <c r="V3" s="100"/>
      <c r="W3" s="94"/>
      <c r="X3" s="96"/>
      <c r="Y3" s="100"/>
      <c r="Z3" s="98"/>
      <c r="AA3" s="105"/>
      <c r="AB3" s="100"/>
      <c r="AC3" s="98"/>
      <c r="AD3" s="105"/>
      <c r="AE3" s="100"/>
      <c r="AF3" s="98"/>
      <c r="AG3" s="98"/>
      <c r="AH3" s="96"/>
      <c r="AI3" s="100"/>
      <c r="AJ3" s="98"/>
      <c r="AK3" s="98"/>
      <c r="AL3" s="96"/>
      <c r="AM3" s="100"/>
      <c r="AN3" s="96"/>
      <c r="AO3" s="96"/>
      <c r="AP3" s="96"/>
      <c r="AQ3" s="94"/>
      <c r="AR3" s="96"/>
      <c r="AS3" s="96"/>
      <c r="AT3" s="96"/>
      <c r="AU3" s="94"/>
      <c r="AV3" s="94"/>
      <c r="AW3" s="103"/>
    </row>
    <row r="4" spans="1:49" s="39" customFormat="1" ht="13">
      <c r="A4" s="35" t="s">
        <v>2</v>
      </c>
      <c r="B4" s="35"/>
      <c r="C4" s="36">
        <f>SUM(C5)</f>
        <v>5</v>
      </c>
      <c r="D4" s="36">
        <f>SUM(D5)</f>
        <v>11</v>
      </c>
      <c r="E4" s="37">
        <f>+IFERROR((C4/D4*100),"-")</f>
        <v>45.454545454545453</v>
      </c>
      <c r="F4" s="36">
        <f>SUM(F5)</f>
        <v>3</v>
      </c>
      <c r="G4" s="37">
        <f>++IFERROR((F4/C4*100),"-")</f>
        <v>60</v>
      </c>
      <c r="H4" s="37">
        <f>++IFERROR((F4/D4*100),"-")</f>
        <v>27.27272727272727</v>
      </c>
      <c r="I4" s="36">
        <f>SUM(I5)</f>
        <v>0</v>
      </c>
      <c r="J4" s="36">
        <f>SUM(J5)</f>
        <v>0</v>
      </c>
      <c r="K4" s="37">
        <f>+IFERROR((I4/C4*100),"-")</f>
        <v>0</v>
      </c>
      <c r="L4" s="37">
        <f>+IFERROR((I4/D4*100),"-")</f>
        <v>0</v>
      </c>
      <c r="M4" s="37"/>
      <c r="N4" s="36">
        <f>SUM(N5)</f>
        <v>2</v>
      </c>
      <c r="O4" s="37">
        <f t="shared" ref="O4:O35" si="0">+IFERROR((N4/C4*100),"-")</f>
        <v>40</v>
      </c>
      <c r="P4" s="37">
        <f>+IFERROR((N4/D4*100),"-")</f>
        <v>18.181818181818183</v>
      </c>
      <c r="Q4" s="36">
        <f>SUM(Q5)</f>
        <v>0</v>
      </c>
      <c r="R4" s="36">
        <f>SUM(R5)</f>
        <v>0</v>
      </c>
      <c r="S4" s="37" t="str">
        <f>+IFERROR((R4/Q4*100),"-")</f>
        <v>-</v>
      </c>
      <c r="T4" s="36">
        <f>SUM(T5)</f>
        <v>0</v>
      </c>
      <c r="U4" s="36">
        <f>SUM(U5)</f>
        <v>0</v>
      </c>
      <c r="V4" s="37" t="str">
        <f>+IFERROR((U4/T4*100),"-")</f>
        <v>-</v>
      </c>
      <c r="W4" s="36">
        <f>SUM(W5)</f>
        <v>0</v>
      </c>
      <c r="X4" s="36">
        <f>SUM(X5)</f>
        <v>0</v>
      </c>
      <c r="Y4" s="37" t="str">
        <f t="shared" ref="Y4:Y35" si="1">+IFERROR((X4/W4*100),"-")</f>
        <v>-</v>
      </c>
      <c r="Z4" s="36">
        <f>SUM(Z5)</f>
        <v>0</v>
      </c>
      <c r="AA4" s="36">
        <f>SUM(AA5)</f>
        <v>0</v>
      </c>
      <c r="AB4" s="37" t="str">
        <f>+IFERROR((AA4/Z4*100),"-")</f>
        <v>-</v>
      </c>
      <c r="AC4" s="36">
        <f>SUM(AC5)</f>
        <v>0</v>
      </c>
      <c r="AD4" s="36">
        <f>SUM(AD5)</f>
        <v>0</v>
      </c>
      <c r="AE4" s="37" t="str">
        <f>+IFERROR((AD4/AC4*100),"-")</f>
        <v>-</v>
      </c>
      <c r="AF4" s="36"/>
      <c r="AG4" s="36">
        <f>SUM(AG5)</f>
        <v>0</v>
      </c>
      <c r="AH4" s="36">
        <f>SUM(AH5)</f>
        <v>0</v>
      </c>
      <c r="AI4" s="37" t="str">
        <f>+IFERROR((AH4/AG4*100),"-")</f>
        <v>-</v>
      </c>
      <c r="AJ4" s="36"/>
      <c r="AK4" s="36">
        <f>SUM(AK5)</f>
        <v>0</v>
      </c>
      <c r="AL4" s="36">
        <f>SUM(AL5)</f>
        <v>0</v>
      </c>
      <c r="AM4" s="37" t="str">
        <f>+IFERROR((AL4/AK4*100),"-")</f>
        <v>-</v>
      </c>
      <c r="AN4" s="36">
        <f>SUM(AN5)</f>
        <v>0</v>
      </c>
      <c r="AO4" s="36">
        <f>SUM(AO5)</f>
        <v>2</v>
      </c>
      <c r="AP4" s="36">
        <f>SUM(AP5)</f>
        <v>79</v>
      </c>
      <c r="AQ4" s="38">
        <f>SUM(AQ5)</f>
        <v>143517.85</v>
      </c>
      <c r="AR4" s="38">
        <f t="shared" ref="AR4:AW4" si="2">SUM(AR5)</f>
        <v>0</v>
      </c>
      <c r="AS4" s="38">
        <f t="shared" si="2"/>
        <v>440661.72000000003</v>
      </c>
      <c r="AT4" s="38">
        <f t="shared" si="2"/>
        <v>563939.22</v>
      </c>
      <c r="AU4" s="38">
        <f t="shared" si="2"/>
        <v>235362.04999999993</v>
      </c>
      <c r="AV4" s="38">
        <f t="shared" si="2"/>
        <v>56050.179999999993</v>
      </c>
      <c r="AW4" s="38">
        <f t="shared" si="2"/>
        <v>0</v>
      </c>
    </row>
    <row r="5" spans="1:49" s="39" customFormat="1">
      <c r="A5" s="40" t="s">
        <v>65</v>
      </c>
      <c r="B5" s="40" t="s">
        <v>79</v>
      </c>
      <c r="C5" s="41">
        <v>5</v>
      </c>
      <c r="D5" s="41">
        <v>11</v>
      </c>
      <c r="E5" s="37">
        <f t="shared" ref="E5:E56" si="3">+IFERROR((C5/D5*100),"-")</f>
        <v>45.454545454545453</v>
      </c>
      <c r="F5" s="42">
        <v>3</v>
      </c>
      <c r="G5" s="37">
        <f t="shared" ref="G5:G55" si="4">++IFERROR((F5/C5*100),"-")</f>
        <v>60</v>
      </c>
      <c r="H5" s="37">
        <f t="shared" ref="H5:H55" si="5">++IFERROR((F5/D5*100),"-")</f>
        <v>27.27272727272727</v>
      </c>
      <c r="I5" s="42"/>
      <c r="J5" s="42"/>
      <c r="K5" s="37">
        <f t="shared" ref="K5:K55" si="6">+IFERROR((I5/C5*100),"-")</f>
        <v>0</v>
      </c>
      <c r="L5" s="37">
        <f t="shared" ref="L5:L55" si="7">+IFERROR((I5/D5*100),"-")</f>
        <v>0</v>
      </c>
      <c r="M5" s="37"/>
      <c r="N5" s="43">
        <v>2</v>
      </c>
      <c r="O5" s="37">
        <f t="shared" si="0"/>
        <v>40</v>
      </c>
      <c r="P5" s="37">
        <f t="shared" ref="P5:P55" si="8">+IFERROR((N5/D5*100),"-")</f>
        <v>18.181818181818183</v>
      </c>
      <c r="Q5" s="43"/>
      <c r="R5" s="44"/>
      <c r="S5" s="37" t="str">
        <f t="shared" ref="S5:S56" si="9">+IFERROR((R5/Q5*100),"-")</f>
        <v>-</v>
      </c>
      <c r="T5" s="44"/>
      <c r="U5" s="44"/>
      <c r="V5" s="37" t="str">
        <f t="shared" ref="V5:V56" si="10">+IFERROR((U5/T5*100),"-")</f>
        <v>-</v>
      </c>
      <c r="W5" s="44"/>
      <c r="X5" s="44"/>
      <c r="Y5" s="37" t="str">
        <f t="shared" si="1"/>
        <v>-</v>
      </c>
      <c r="Z5" s="44"/>
      <c r="AA5" s="44"/>
      <c r="AB5" s="37" t="str">
        <f t="shared" ref="AB5:AB56" si="11">+IFERROR((AA5/Z5*100),"-")</f>
        <v>-</v>
      </c>
      <c r="AC5" s="44"/>
      <c r="AD5" s="44"/>
      <c r="AE5" s="37" t="str">
        <f t="shared" ref="AE5:AE56" si="12">+IFERROR((AD5/AC5*100),"-")</f>
        <v>-</v>
      </c>
      <c r="AF5" s="44"/>
      <c r="AG5" s="44"/>
      <c r="AH5" s="44"/>
      <c r="AI5" s="37" t="str">
        <f t="shared" ref="AI5:AI55" si="13">+IFERROR((AH5/AG5*100),"-")</f>
        <v>-</v>
      </c>
      <c r="AJ5" s="44"/>
      <c r="AK5" s="44"/>
      <c r="AL5" s="44"/>
      <c r="AM5" s="37" t="str">
        <f t="shared" ref="AM5:AM56" si="14">+IFERROR((AL5/AK5*100),"-")</f>
        <v>-</v>
      </c>
      <c r="AN5" s="45">
        <v>0</v>
      </c>
      <c r="AO5" s="46">
        <v>2</v>
      </c>
      <c r="AP5" s="47">
        <v>79</v>
      </c>
      <c r="AQ5" s="48">
        <v>143517.85</v>
      </c>
      <c r="AR5" s="48"/>
      <c r="AS5" s="48">
        <v>440661.72000000003</v>
      </c>
      <c r="AT5" s="48">
        <v>563939.22</v>
      </c>
      <c r="AU5" s="48">
        <v>235362.04999999993</v>
      </c>
      <c r="AV5" s="48">
        <v>56050.179999999993</v>
      </c>
      <c r="AW5" s="48"/>
    </row>
    <row r="6" spans="1:49" s="39" customFormat="1" ht="13">
      <c r="A6" s="35" t="s">
        <v>17</v>
      </c>
      <c r="B6" s="35"/>
      <c r="C6" s="36">
        <f>SUM(C7:C27)</f>
        <v>1003</v>
      </c>
      <c r="D6" s="36">
        <f>SUM(D7:D27)</f>
        <v>1110</v>
      </c>
      <c r="E6" s="37">
        <f t="shared" si="3"/>
        <v>90.36036036036036</v>
      </c>
      <c r="F6" s="36">
        <f>SUM(F7:F27)</f>
        <v>642</v>
      </c>
      <c r="G6" s="37">
        <f t="shared" si="4"/>
        <v>64.00797607178464</v>
      </c>
      <c r="H6" s="37">
        <f t="shared" si="5"/>
        <v>57.837837837837839</v>
      </c>
      <c r="I6" s="36">
        <f>SUM(I7:I27)</f>
        <v>320</v>
      </c>
      <c r="J6" s="36">
        <f>SUM(J7:J27)</f>
        <v>320</v>
      </c>
      <c r="K6" s="117">
        <f t="shared" si="6"/>
        <v>31.904287138584248</v>
      </c>
      <c r="L6" s="117">
        <f t="shared" si="7"/>
        <v>28.828828828828829</v>
      </c>
      <c r="M6" s="117">
        <f>I6/F6*100</f>
        <v>49.844236760124609</v>
      </c>
      <c r="N6" s="36">
        <f>SUM(N7:N27)</f>
        <v>648</v>
      </c>
      <c r="O6" s="117">
        <f t="shared" si="0"/>
        <v>64.606181455633106</v>
      </c>
      <c r="P6" s="117">
        <f t="shared" si="8"/>
        <v>58.378378378378379</v>
      </c>
      <c r="Q6" s="36">
        <f>SUM(Q7:Q27)</f>
        <v>147</v>
      </c>
      <c r="R6" s="36">
        <f>SUM(R7:R27)</f>
        <v>109</v>
      </c>
      <c r="S6" s="117">
        <f t="shared" si="9"/>
        <v>74.149659863945587</v>
      </c>
      <c r="T6" s="36">
        <f>SUM(T7:T27)</f>
        <v>66</v>
      </c>
      <c r="U6" s="36">
        <f>SUM(U7:U27)</f>
        <v>61</v>
      </c>
      <c r="V6" s="117">
        <f t="shared" si="10"/>
        <v>92.424242424242422</v>
      </c>
      <c r="W6" s="36">
        <f>SUM(W7:W27)</f>
        <v>29908</v>
      </c>
      <c r="X6" s="36">
        <f>SUM(X7:X27)</f>
        <v>29078</v>
      </c>
      <c r="Y6" s="117">
        <f t="shared" si="1"/>
        <v>97.224822789889004</v>
      </c>
      <c r="Z6" s="36">
        <f>SUM(Z7:Z27)</f>
        <v>103</v>
      </c>
      <c r="AA6" s="36">
        <f>SUM(AA7:AA27)</f>
        <v>63</v>
      </c>
      <c r="AB6" s="117">
        <f t="shared" si="11"/>
        <v>61.165048543689316</v>
      </c>
      <c r="AC6" s="36">
        <f>SUM(AC7:AC27)</f>
        <v>3125</v>
      </c>
      <c r="AD6" s="36">
        <f>SUM(AD7:AD27)</f>
        <v>1193</v>
      </c>
      <c r="AE6" s="117">
        <f t="shared" si="12"/>
        <v>38.176000000000002</v>
      </c>
      <c r="AF6" s="49">
        <v>53.765035425935082</v>
      </c>
      <c r="AG6" s="36">
        <f>SUM(AG7:AG27)</f>
        <v>4524</v>
      </c>
      <c r="AH6" s="36">
        <f>SUM(AH7:AH27)</f>
        <v>3263</v>
      </c>
      <c r="AI6" s="36">
        <f t="shared" ref="AI6" si="15">SUM(AI7:AI27)</f>
        <v>1446.0901905328121</v>
      </c>
      <c r="AJ6" s="49">
        <v>26.890203813280738</v>
      </c>
      <c r="AK6" s="36">
        <f>SUM(AK7:AK27)</f>
        <v>3237</v>
      </c>
      <c r="AL6" s="36">
        <f>SUM(AL7:AL27)</f>
        <v>1636</v>
      </c>
      <c r="AM6" s="117">
        <f t="shared" si="14"/>
        <v>50.540624034599936</v>
      </c>
      <c r="AN6" s="36">
        <f>SUM(AN7:AN27)</f>
        <v>197</v>
      </c>
      <c r="AO6" s="36">
        <f>SUM(AO7:AO27)</f>
        <v>164</v>
      </c>
      <c r="AP6" s="36">
        <f>SUM(AP7:AP27)</f>
        <v>10532</v>
      </c>
      <c r="AQ6" s="38">
        <f>SUM(AQ7:AQ27)</f>
        <v>1162752.68</v>
      </c>
      <c r="AR6" s="38">
        <f t="shared" ref="AR6:AW6" si="16">SUM(AR7:AR27)</f>
        <v>14110121.370000001</v>
      </c>
      <c r="AS6" s="38">
        <f t="shared" si="16"/>
        <v>19937936.77</v>
      </c>
      <c r="AT6" s="38">
        <f t="shared" si="16"/>
        <v>3388707.92</v>
      </c>
      <c r="AU6" s="38">
        <f t="shared" si="16"/>
        <v>16599026.249999998</v>
      </c>
      <c r="AV6" s="38">
        <f t="shared" si="16"/>
        <v>3843786.3000000003</v>
      </c>
      <c r="AW6" s="38">
        <f t="shared" si="16"/>
        <v>6120225.1799999997</v>
      </c>
    </row>
    <row r="7" spans="1:49" s="39" customFormat="1">
      <c r="A7" s="40" t="s">
        <v>66</v>
      </c>
      <c r="B7" s="40" t="s">
        <v>19</v>
      </c>
      <c r="C7" s="41">
        <v>18</v>
      </c>
      <c r="D7" s="41">
        <v>19</v>
      </c>
      <c r="E7" s="37">
        <f t="shared" si="3"/>
        <v>94.73684210526315</v>
      </c>
      <c r="F7" s="41">
        <v>12</v>
      </c>
      <c r="G7" s="37">
        <f t="shared" si="4"/>
        <v>66.666666666666657</v>
      </c>
      <c r="H7" s="37">
        <f t="shared" si="5"/>
        <v>63.157894736842103</v>
      </c>
      <c r="I7" s="50">
        <v>5</v>
      </c>
      <c r="J7" s="50">
        <v>5</v>
      </c>
      <c r="K7" s="37">
        <f t="shared" si="6"/>
        <v>27.777777777777779</v>
      </c>
      <c r="L7" s="37">
        <f t="shared" si="7"/>
        <v>26.315789473684209</v>
      </c>
      <c r="M7" s="37">
        <f t="shared" ref="M7:M56" si="17">I7/F7*100</f>
        <v>41.666666666666671</v>
      </c>
      <c r="N7" s="43">
        <v>15</v>
      </c>
      <c r="O7" s="37">
        <f t="shared" si="0"/>
        <v>83.333333333333343</v>
      </c>
      <c r="P7" s="37">
        <f t="shared" si="8"/>
        <v>78.94736842105263</v>
      </c>
      <c r="Q7" s="43">
        <v>3</v>
      </c>
      <c r="R7" s="44">
        <v>2</v>
      </c>
      <c r="S7" s="37">
        <f t="shared" si="9"/>
        <v>66.666666666666657</v>
      </c>
      <c r="T7" s="44">
        <v>1</v>
      </c>
      <c r="U7" s="41">
        <v>1</v>
      </c>
      <c r="V7" s="37">
        <f t="shared" si="10"/>
        <v>100</v>
      </c>
      <c r="W7" s="41">
        <v>401</v>
      </c>
      <c r="X7" s="41">
        <v>401</v>
      </c>
      <c r="Y7" s="37">
        <f t="shared" si="1"/>
        <v>100</v>
      </c>
      <c r="Z7" s="41"/>
      <c r="AA7" s="41"/>
      <c r="AB7" s="37" t="str">
        <f t="shared" si="11"/>
        <v>-</v>
      </c>
      <c r="AC7" s="41"/>
      <c r="AD7" s="41"/>
      <c r="AE7" s="37" t="str">
        <f>+IFERROR((AD7/AC7*100),"-")</f>
        <v>-</v>
      </c>
      <c r="AF7" s="51">
        <v>57.843137254901968</v>
      </c>
      <c r="AG7" s="41">
        <v>49</v>
      </c>
      <c r="AH7" s="41">
        <v>59</v>
      </c>
      <c r="AI7" s="37">
        <f>+IFERROR((AH7/AG7*100),"-")</f>
        <v>120.40816326530613</v>
      </c>
      <c r="AJ7" s="51">
        <v>10.810810810810811</v>
      </c>
      <c r="AK7" s="41">
        <v>38</v>
      </c>
      <c r="AL7" s="41">
        <v>12</v>
      </c>
      <c r="AM7" s="37">
        <f>+IFERROR((AL7/AK7*100),"-")</f>
        <v>31.578947368421051</v>
      </c>
      <c r="AN7" s="45">
        <v>0</v>
      </c>
      <c r="AO7" s="46">
        <v>5</v>
      </c>
      <c r="AP7" s="47">
        <v>213</v>
      </c>
      <c r="AQ7" s="48">
        <v>56342</v>
      </c>
      <c r="AR7" s="48"/>
      <c r="AS7" s="48">
        <v>272383.24</v>
      </c>
      <c r="AT7" s="48">
        <v>94012.7</v>
      </c>
      <c r="AU7" s="48">
        <v>321395.90999999992</v>
      </c>
      <c r="AV7" s="48">
        <v>27805.429999999997</v>
      </c>
      <c r="AW7" s="48"/>
    </row>
    <row r="8" spans="1:49" s="39" customFormat="1">
      <c r="A8" s="40" t="s">
        <v>37</v>
      </c>
      <c r="B8" s="40" t="s">
        <v>79</v>
      </c>
      <c r="C8" s="41">
        <v>41</v>
      </c>
      <c r="D8" s="41">
        <v>44</v>
      </c>
      <c r="E8" s="37">
        <f t="shared" si="3"/>
        <v>93.181818181818173</v>
      </c>
      <c r="F8" s="41">
        <v>28</v>
      </c>
      <c r="G8" s="37">
        <f t="shared" si="4"/>
        <v>68.292682926829272</v>
      </c>
      <c r="H8" s="37">
        <f t="shared" si="5"/>
        <v>63.636363636363633</v>
      </c>
      <c r="I8" s="50">
        <v>11</v>
      </c>
      <c r="J8" s="50">
        <v>11</v>
      </c>
      <c r="K8" s="37">
        <f t="shared" si="6"/>
        <v>26.829268292682929</v>
      </c>
      <c r="L8" s="37">
        <f t="shared" si="7"/>
        <v>25</v>
      </c>
      <c r="M8" s="37">
        <f t="shared" si="17"/>
        <v>39.285714285714285</v>
      </c>
      <c r="N8" s="43">
        <v>28</v>
      </c>
      <c r="O8" s="37">
        <f t="shared" si="0"/>
        <v>68.292682926829272</v>
      </c>
      <c r="P8" s="37">
        <f t="shared" si="8"/>
        <v>63.636363636363633</v>
      </c>
      <c r="Q8" s="43">
        <v>7</v>
      </c>
      <c r="R8" s="44">
        <v>7</v>
      </c>
      <c r="S8" s="37">
        <f t="shared" si="9"/>
        <v>100</v>
      </c>
      <c r="T8" s="44">
        <v>4</v>
      </c>
      <c r="U8" s="41">
        <v>4</v>
      </c>
      <c r="V8" s="37">
        <f t="shared" si="10"/>
        <v>100</v>
      </c>
      <c r="W8" s="41">
        <v>1807</v>
      </c>
      <c r="X8" s="41">
        <v>1807</v>
      </c>
      <c r="Y8" s="37">
        <f t="shared" si="1"/>
        <v>100</v>
      </c>
      <c r="Z8" s="41">
        <v>4</v>
      </c>
      <c r="AA8" s="41">
        <v>4</v>
      </c>
      <c r="AB8" s="37">
        <f t="shared" si="11"/>
        <v>100</v>
      </c>
      <c r="AC8" s="41">
        <v>85</v>
      </c>
      <c r="AD8" s="41">
        <v>85</v>
      </c>
      <c r="AE8" s="37">
        <f t="shared" si="12"/>
        <v>100</v>
      </c>
      <c r="AF8" s="51">
        <v>23.033707865168541</v>
      </c>
      <c r="AG8" s="41">
        <v>218</v>
      </c>
      <c r="AH8" s="41">
        <v>82</v>
      </c>
      <c r="AI8" s="37">
        <f>+IFERROR((AH8/AG8*100),"-")</f>
        <v>37.61467889908257</v>
      </c>
      <c r="AJ8" s="51">
        <v>14.092140921409213</v>
      </c>
      <c r="AK8" s="41">
        <v>169</v>
      </c>
      <c r="AL8" s="41">
        <v>52</v>
      </c>
      <c r="AM8" s="37">
        <f t="shared" si="14"/>
        <v>30.76923076923077</v>
      </c>
      <c r="AN8" s="45">
        <v>1</v>
      </c>
      <c r="AO8" s="46">
        <v>6</v>
      </c>
      <c r="AP8" s="47">
        <v>582</v>
      </c>
      <c r="AQ8" s="52">
        <v>179772.61000000002</v>
      </c>
      <c r="AR8" s="52">
        <v>143258.84</v>
      </c>
      <c r="AS8" s="52">
        <v>1364486.69</v>
      </c>
      <c r="AT8" s="52"/>
      <c r="AU8" s="52">
        <v>541059.5900000002</v>
      </c>
      <c r="AV8" s="52">
        <v>75907.070000000022</v>
      </c>
      <c r="AW8" s="48">
        <v>29584.639999999999</v>
      </c>
    </row>
    <row r="9" spans="1:49" s="39" customFormat="1">
      <c r="A9" s="40" t="s">
        <v>46</v>
      </c>
      <c r="B9" s="40" t="s">
        <v>79</v>
      </c>
      <c r="C9" s="41">
        <v>15</v>
      </c>
      <c r="D9" s="41">
        <v>16</v>
      </c>
      <c r="E9" s="37">
        <f t="shared" si="3"/>
        <v>93.75</v>
      </c>
      <c r="F9" s="41">
        <v>7</v>
      </c>
      <c r="G9" s="37">
        <f t="shared" si="4"/>
        <v>46.666666666666664</v>
      </c>
      <c r="H9" s="37">
        <f t="shared" si="5"/>
        <v>43.75</v>
      </c>
      <c r="I9" s="50">
        <v>3</v>
      </c>
      <c r="J9" s="50">
        <v>3</v>
      </c>
      <c r="K9" s="37">
        <f t="shared" si="6"/>
        <v>20</v>
      </c>
      <c r="L9" s="37">
        <f t="shared" si="7"/>
        <v>18.75</v>
      </c>
      <c r="M9" s="37">
        <f t="shared" si="17"/>
        <v>42.857142857142854</v>
      </c>
      <c r="N9" s="43">
        <v>12</v>
      </c>
      <c r="O9" s="37">
        <f t="shared" si="0"/>
        <v>80</v>
      </c>
      <c r="P9" s="37">
        <f t="shared" si="8"/>
        <v>75</v>
      </c>
      <c r="Q9" s="43">
        <v>2</v>
      </c>
      <c r="R9" s="44">
        <v>1</v>
      </c>
      <c r="S9" s="37">
        <f t="shared" si="9"/>
        <v>50</v>
      </c>
      <c r="T9" s="44">
        <v>2</v>
      </c>
      <c r="U9" s="41">
        <v>1</v>
      </c>
      <c r="V9" s="37">
        <f t="shared" si="10"/>
        <v>50</v>
      </c>
      <c r="W9" s="41">
        <v>381</v>
      </c>
      <c r="X9" s="41">
        <v>167</v>
      </c>
      <c r="Y9" s="37">
        <f t="shared" si="1"/>
        <v>43.832020997375324</v>
      </c>
      <c r="Z9" s="41">
        <v>2</v>
      </c>
      <c r="AA9" s="41">
        <v>1</v>
      </c>
      <c r="AB9" s="37">
        <f t="shared" si="11"/>
        <v>50</v>
      </c>
      <c r="AC9" s="41">
        <v>29</v>
      </c>
      <c r="AD9" s="41">
        <v>19</v>
      </c>
      <c r="AE9" s="37">
        <f t="shared" si="12"/>
        <v>65.517241379310349</v>
      </c>
      <c r="AF9" s="51">
        <v>31.132075471698112</v>
      </c>
      <c r="AG9" s="41">
        <v>75</v>
      </c>
      <c r="AH9" s="41">
        <v>33</v>
      </c>
      <c r="AI9" s="37">
        <f t="shared" si="13"/>
        <v>44</v>
      </c>
      <c r="AJ9" s="51">
        <v>12.264150943396226</v>
      </c>
      <c r="AK9" s="41">
        <v>23</v>
      </c>
      <c r="AL9" s="41">
        <v>13</v>
      </c>
      <c r="AM9" s="37">
        <f t="shared" si="14"/>
        <v>56.521739130434781</v>
      </c>
      <c r="AN9" s="53">
        <v>3</v>
      </c>
      <c r="AO9" s="54">
        <v>1</v>
      </c>
      <c r="AP9" s="47">
        <v>340</v>
      </c>
      <c r="AQ9" s="52">
        <v>16582</v>
      </c>
      <c r="AR9" s="52"/>
      <c r="AS9" s="52">
        <v>325740.99</v>
      </c>
      <c r="AT9" s="52">
        <v>686293.59</v>
      </c>
      <c r="AU9" s="52">
        <v>369087.71000000014</v>
      </c>
      <c r="AV9" s="52">
        <v>29310.799999999992</v>
      </c>
      <c r="AW9" s="48">
        <v>1997.4000000000003</v>
      </c>
    </row>
    <row r="10" spans="1:49" s="39" customFormat="1">
      <c r="A10" s="40" t="s">
        <v>47</v>
      </c>
      <c r="B10" s="40" t="s">
        <v>80</v>
      </c>
      <c r="C10" s="41">
        <v>69</v>
      </c>
      <c r="D10" s="41">
        <v>65</v>
      </c>
      <c r="E10" s="37">
        <f t="shared" si="3"/>
        <v>106.15384615384616</v>
      </c>
      <c r="F10" s="41">
        <v>62</v>
      </c>
      <c r="G10" s="37">
        <f t="shared" si="4"/>
        <v>89.85507246376811</v>
      </c>
      <c r="H10" s="37">
        <f t="shared" si="5"/>
        <v>95.384615384615387</v>
      </c>
      <c r="I10" s="50">
        <v>38</v>
      </c>
      <c r="J10" s="50">
        <v>38</v>
      </c>
      <c r="K10" s="37">
        <f t="shared" si="6"/>
        <v>55.072463768115945</v>
      </c>
      <c r="L10" s="37">
        <f t="shared" si="7"/>
        <v>58.461538461538467</v>
      </c>
      <c r="M10" s="37">
        <f t="shared" si="17"/>
        <v>61.29032258064516</v>
      </c>
      <c r="N10" s="43">
        <v>48</v>
      </c>
      <c r="O10" s="37">
        <f t="shared" si="0"/>
        <v>69.565217391304344</v>
      </c>
      <c r="P10" s="37">
        <f t="shared" si="8"/>
        <v>73.846153846153854</v>
      </c>
      <c r="Q10" s="43">
        <v>9</v>
      </c>
      <c r="R10" s="44">
        <v>6</v>
      </c>
      <c r="S10" s="37">
        <f t="shared" si="9"/>
        <v>66.666666666666657</v>
      </c>
      <c r="T10" s="44">
        <v>4</v>
      </c>
      <c r="U10" s="41">
        <v>4</v>
      </c>
      <c r="V10" s="37">
        <f t="shared" si="10"/>
        <v>100</v>
      </c>
      <c r="W10" s="41">
        <v>1117</v>
      </c>
      <c r="X10" s="41">
        <v>1117</v>
      </c>
      <c r="Y10" s="37">
        <f t="shared" si="1"/>
        <v>100</v>
      </c>
      <c r="Z10" s="41">
        <v>4</v>
      </c>
      <c r="AA10" s="41">
        <v>4</v>
      </c>
      <c r="AB10" s="37">
        <f t="shared" si="11"/>
        <v>100</v>
      </c>
      <c r="AC10" s="41">
        <v>73</v>
      </c>
      <c r="AD10" s="41">
        <v>73</v>
      </c>
      <c r="AE10" s="37">
        <f t="shared" si="12"/>
        <v>100</v>
      </c>
      <c r="AF10" s="51">
        <v>26.96078431372549</v>
      </c>
      <c r="AG10" s="41">
        <v>98</v>
      </c>
      <c r="AH10" s="41">
        <v>55</v>
      </c>
      <c r="AI10" s="37">
        <f t="shared" si="13"/>
        <v>56.12244897959183</v>
      </c>
      <c r="AJ10" s="51">
        <v>15.062761506276152</v>
      </c>
      <c r="AK10" s="41">
        <v>95</v>
      </c>
      <c r="AL10" s="41">
        <v>36</v>
      </c>
      <c r="AM10" s="37">
        <f t="shared" si="14"/>
        <v>37.894736842105267</v>
      </c>
      <c r="AN10" s="53">
        <v>33</v>
      </c>
      <c r="AO10" s="54">
        <v>9</v>
      </c>
      <c r="AP10" s="47">
        <v>545</v>
      </c>
      <c r="AQ10" s="52">
        <v>19212.75</v>
      </c>
      <c r="AR10" s="52">
        <v>2068569.59</v>
      </c>
      <c r="AS10" s="52">
        <v>10703765.690000001</v>
      </c>
      <c r="AT10" s="52">
        <v>27626.639999999999</v>
      </c>
      <c r="AU10" s="52">
        <v>627493.44000000006</v>
      </c>
      <c r="AV10" s="52">
        <v>452559.45</v>
      </c>
      <c r="AW10" s="48">
        <v>323835.02999999991</v>
      </c>
    </row>
    <row r="11" spans="1:49" s="39" customFormat="1">
      <c r="A11" s="40" t="s">
        <v>38</v>
      </c>
      <c r="B11" s="40" t="s">
        <v>81</v>
      </c>
      <c r="C11" s="41">
        <v>46</v>
      </c>
      <c r="D11" s="41">
        <v>52</v>
      </c>
      <c r="E11" s="37">
        <f t="shared" si="3"/>
        <v>88.461538461538453</v>
      </c>
      <c r="F11" s="41">
        <v>32</v>
      </c>
      <c r="G11" s="37">
        <f t="shared" si="4"/>
        <v>69.565217391304344</v>
      </c>
      <c r="H11" s="37">
        <f t="shared" si="5"/>
        <v>61.53846153846154</v>
      </c>
      <c r="I11" s="50">
        <v>20</v>
      </c>
      <c r="J11" s="50">
        <v>20</v>
      </c>
      <c r="K11" s="37">
        <f t="shared" si="6"/>
        <v>43.478260869565219</v>
      </c>
      <c r="L11" s="37">
        <f t="shared" si="7"/>
        <v>38.461538461538467</v>
      </c>
      <c r="M11" s="37">
        <f t="shared" si="17"/>
        <v>62.5</v>
      </c>
      <c r="N11" s="43">
        <v>26</v>
      </c>
      <c r="O11" s="37">
        <f t="shared" si="0"/>
        <v>56.521739130434781</v>
      </c>
      <c r="P11" s="37">
        <f t="shared" si="8"/>
        <v>50</v>
      </c>
      <c r="Q11" s="43">
        <v>6</v>
      </c>
      <c r="R11" s="44">
        <v>5</v>
      </c>
      <c r="S11" s="37">
        <f t="shared" si="9"/>
        <v>83.333333333333343</v>
      </c>
      <c r="T11" s="44">
        <v>4</v>
      </c>
      <c r="U11" s="41">
        <v>3</v>
      </c>
      <c r="V11" s="37">
        <f t="shared" si="10"/>
        <v>75</v>
      </c>
      <c r="W11" s="41">
        <v>906</v>
      </c>
      <c r="X11" s="41">
        <v>901</v>
      </c>
      <c r="Y11" s="37">
        <f t="shared" si="1"/>
        <v>99.448123620309048</v>
      </c>
      <c r="Z11" s="41">
        <v>3</v>
      </c>
      <c r="AA11" s="41">
        <v>3</v>
      </c>
      <c r="AB11" s="37">
        <f t="shared" si="11"/>
        <v>100</v>
      </c>
      <c r="AC11" s="41">
        <v>39</v>
      </c>
      <c r="AD11" s="41">
        <v>39</v>
      </c>
      <c r="AE11" s="37">
        <f t="shared" si="12"/>
        <v>100</v>
      </c>
      <c r="AF11" s="51">
        <v>38.505747126436781</v>
      </c>
      <c r="AG11" s="41">
        <v>114</v>
      </c>
      <c r="AH11" s="41">
        <v>67</v>
      </c>
      <c r="AI11" s="37">
        <f t="shared" si="13"/>
        <v>58.771929824561411</v>
      </c>
      <c r="AJ11" s="51">
        <v>18.131868131868131</v>
      </c>
      <c r="AK11" s="41">
        <v>102</v>
      </c>
      <c r="AL11" s="41">
        <v>33</v>
      </c>
      <c r="AM11" s="37">
        <f t="shared" si="14"/>
        <v>32.352941176470587</v>
      </c>
      <c r="AN11" s="53">
        <v>13</v>
      </c>
      <c r="AO11" s="54">
        <v>9</v>
      </c>
      <c r="AP11" s="47">
        <v>376</v>
      </c>
      <c r="AQ11" s="52">
        <v>30627</v>
      </c>
      <c r="AR11" s="52">
        <v>1415438.85</v>
      </c>
      <c r="AS11" s="52">
        <v>98533.510000000009</v>
      </c>
      <c r="AT11" s="52">
        <v>213249.04</v>
      </c>
      <c r="AU11" s="52">
        <v>1414526.2899999996</v>
      </c>
      <c r="AV11" s="52">
        <v>479123.3600000001</v>
      </c>
      <c r="AW11" s="48">
        <v>237912.11999999991</v>
      </c>
    </row>
    <row r="12" spans="1:49" s="39" customFormat="1">
      <c r="A12" s="40" t="s">
        <v>48</v>
      </c>
      <c r="B12" s="40" t="s">
        <v>82</v>
      </c>
      <c r="C12" s="41">
        <v>58</v>
      </c>
      <c r="D12" s="41">
        <v>67</v>
      </c>
      <c r="E12" s="37">
        <f t="shared" si="3"/>
        <v>86.567164179104466</v>
      </c>
      <c r="F12" s="41">
        <v>37</v>
      </c>
      <c r="G12" s="37">
        <f t="shared" si="4"/>
        <v>63.793103448275865</v>
      </c>
      <c r="H12" s="37">
        <f t="shared" si="5"/>
        <v>55.223880597014926</v>
      </c>
      <c r="I12" s="50">
        <v>12</v>
      </c>
      <c r="J12" s="50">
        <v>12</v>
      </c>
      <c r="K12" s="37">
        <f t="shared" si="6"/>
        <v>20.689655172413794</v>
      </c>
      <c r="L12" s="37">
        <f t="shared" si="7"/>
        <v>17.910447761194028</v>
      </c>
      <c r="M12" s="37">
        <f t="shared" si="17"/>
        <v>32.432432432432435</v>
      </c>
      <c r="N12" s="43">
        <v>35</v>
      </c>
      <c r="O12" s="37">
        <f t="shared" si="0"/>
        <v>60.344827586206897</v>
      </c>
      <c r="P12" s="37">
        <f t="shared" si="8"/>
        <v>52.238805970149251</v>
      </c>
      <c r="Q12" s="43">
        <v>8</v>
      </c>
      <c r="R12" s="44">
        <v>7</v>
      </c>
      <c r="S12" s="37">
        <f t="shared" si="9"/>
        <v>87.5</v>
      </c>
      <c r="T12" s="44">
        <v>4</v>
      </c>
      <c r="U12" s="41">
        <v>3</v>
      </c>
      <c r="V12" s="37">
        <f t="shared" si="10"/>
        <v>75</v>
      </c>
      <c r="W12" s="41">
        <v>2744</v>
      </c>
      <c r="X12" s="41">
        <v>2373</v>
      </c>
      <c r="Y12" s="37">
        <f t="shared" si="1"/>
        <v>86.479591836734699</v>
      </c>
      <c r="Z12" s="41">
        <v>5</v>
      </c>
      <c r="AA12" s="41">
        <v>2</v>
      </c>
      <c r="AB12" s="37">
        <f t="shared" si="11"/>
        <v>40</v>
      </c>
      <c r="AC12" s="41">
        <v>45</v>
      </c>
      <c r="AD12" s="41">
        <v>20</v>
      </c>
      <c r="AE12" s="37">
        <f t="shared" si="12"/>
        <v>44.444444444444443</v>
      </c>
      <c r="AF12" s="51">
        <v>64.16083916083916</v>
      </c>
      <c r="AG12" s="41">
        <v>503</v>
      </c>
      <c r="AH12" s="41">
        <v>367</v>
      </c>
      <c r="AI12" s="37">
        <f t="shared" si="13"/>
        <v>72.962226640159045</v>
      </c>
      <c r="AJ12" s="51">
        <v>42.007434944237922</v>
      </c>
      <c r="AK12" s="41">
        <v>323</v>
      </c>
      <c r="AL12" s="41">
        <v>226</v>
      </c>
      <c r="AM12" s="37">
        <f t="shared" si="14"/>
        <v>69.969040247678009</v>
      </c>
      <c r="AN12" s="53">
        <v>4</v>
      </c>
      <c r="AO12" s="54">
        <v>11</v>
      </c>
      <c r="AP12" s="47">
        <v>535</v>
      </c>
      <c r="AQ12" s="52">
        <v>131450.88</v>
      </c>
      <c r="AR12" s="52"/>
      <c r="AS12" s="52">
        <v>291020.92000000004</v>
      </c>
      <c r="AT12" s="52">
        <v>208675.95</v>
      </c>
      <c r="AU12" s="52">
        <v>199615.94000000003</v>
      </c>
      <c r="AV12" s="52">
        <v>10076.01</v>
      </c>
      <c r="AW12" s="48">
        <v>49780.029999999992</v>
      </c>
    </row>
    <row r="13" spans="1:49" s="39" customFormat="1">
      <c r="A13" s="40" t="s">
        <v>39</v>
      </c>
      <c r="B13" s="40" t="s">
        <v>19</v>
      </c>
      <c r="C13" s="41">
        <v>71</v>
      </c>
      <c r="D13" s="41">
        <v>75</v>
      </c>
      <c r="E13" s="37">
        <f t="shared" si="3"/>
        <v>94.666666666666671</v>
      </c>
      <c r="F13" s="41">
        <v>45</v>
      </c>
      <c r="G13" s="37">
        <f t="shared" si="4"/>
        <v>63.380281690140848</v>
      </c>
      <c r="H13" s="37">
        <f t="shared" si="5"/>
        <v>60</v>
      </c>
      <c r="I13" s="50">
        <v>28</v>
      </c>
      <c r="J13" s="50">
        <v>28</v>
      </c>
      <c r="K13" s="37">
        <f t="shared" si="6"/>
        <v>39.436619718309856</v>
      </c>
      <c r="L13" s="37">
        <f t="shared" si="7"/>
        <v>37.333333333333336</v>
      </c>
      <c r="M13" s="37">
        <f t="shared" si="17"/>
        <v>62.222222222222221</v>
      </c>
      <c r="N13" s="43">
        <v>51</v>
      </c>
      <c r="O13" s="37">
        <f t="shared" si="0"/>
        <v>71.83098591549296</v>
      </c>
      <c r="P13" s="37">
        <f t="shared" si="8"/>
        <v>68</v>
      </c>
      <c r="Q13" s="43">
        <v>11</v>
      </c>
      <c r="R13" s="44">
        <v>9</v>
      </c>
      <c r="S13" s="37">
        <f t="shared" si="9"/>
        <v>81.818181818181827</v>
      </c>
      <c r="T13" s="44">
        <v>3</v>
      </c>
      <c r="U13" s="41">
        <v>3</v>
      </c>
      <c r="V13" s="37">
        <f t="shared" si="10"/>
        <v>100</v>
      </c>
      <c r="W13" s="41">
        <v>1185</v>
      </c>
      <c r="X13" s="41">
        <v>1185</v>
      </c>
      <c r="Y13" s="37">
        <f t="shared" si="1"/>
        <v>100</v>
      </c>
      <c r="Z13" s="41">
        <v>5</v>
      </c>
      <c r="AA13" s="41">
        <v>4</v>
      </c>
      <c r="AB13" s="37">
        <f t="shared" si="11"/>
        <v>80</v>
      </c>
      <c r="AC13" s="41">
        <v>63</v>
      </c>
      <c r="AD13" s="41">
        <v>54</v>
      </c>
      <c r="AE13" s="37">
        <f t="shared" si="12"/>
        <v>85.714285714285708</v>
      </c>
      <c r="AF13" s="51">
        <v>47.767857142857146</v>
      </c>
      <c r="AG13" s="41">
        <v>157</v>
      </c>
      <c r="AH13" s="41">
        <v>107</v>
      </c>
      <c r="AI13" s="37">
        <f t="shared" si="13"/>
        <v>68.152866242038215</v>
      </c>
      <c r="AJ13" s="51">
        <v>21.266968325791854</v>
      </c>
      <c r="AK13" s="41">
        <v>98</v>
      </c>
      <c r="AL13" s="41">
        <v>47</v>
      </c>
      <c r="AM13" s="37">
        <f t="shared" si="14"/>
        <v>47.959183673469383</v>
      </c>
      <c r="AN13" s="53">
        <v>0</v>
      </c>
      <c r="AO13" s="54">
        <v>9</v>
      </c>
      <c r="AP13" s="47">
        <v>435</v>
      </c>
      <c r="AQ13" s="52"/>
      <c r="AR13" s="52"/>
      <c r="AS13" s="52">
        <v>1887512.4899999998</v>
      </c>
      <c r="AT13" s="52">
        <v>57807.229999999996</v>
      </c>
      <c r="AU13" s="52">
        <v>628189.93000000005</v>
      </c>
      <c r="AV13" s="52">
        <v>28981.279999999999</v>
      </c>
      <c r="AW13" s="48"/>
    </row>
    <row r="14" spans="1:49" s="39" customFormat="1">
      <c r="A14" s="40" t="s">
        <v>67</v>
      </c>
      <c r="B14" s="40" t="s">
        <v>83</v>
      </c>
      <c r="C14" s="41">
        <v>44</v>
      </c>
      <c r="D14" s="41">
        <v>51</v>
      </c>
      <c r="E14" s="37">
        <f t="shared" si="3"/>
        <v>86.274509803921575</v>
      </c>
      <c r="F14" s="41">
        <v>21</v>
      </c>
      <c r="G14" s="37">
        <f t="shared" si="4"/>
        <v>47.727272727272727</v>
      </c>
      <c r="H14" s="37">
        <f t="shared" si="5"/>
        <v>41.17647058823529</v>
      </c>
      <c r="I14" s="50">
        <v>4</v>
      </c>
      <c r="J14" s="50">
        <v>4</v>
      </c>
      <c r="K14" s="37">
        <f t="shared" si="6"/>
        <v>9.0909090909090917</v>
      </c>
      <c r="L14" s="37">
        <f t="shared" si="7"/>
        <v>7.8431372549019605</v>
      </c>
      <c r="M14" s="37">
        <f t="shared" si="17"/>
        <v>19.047619047619047</v>
      </c>
      <c r="N14" s="43">
        <v>26</v>
      </c>
      <c r="O14" s="37">
        <f t="shared" si="0"/>
        <v>59.090909090909093</v>
      </c>
      <c r="P14" s="37">
        <f t="shared" si="8"/>
        <v>50.980392156862742</v>
      </c>
      <c r="Q14" s="43">
        <v>5</v>
      </c>
      <c r="R14" s="44">
        <v>3</v>
      </c>
      <c r="S14" s="37">
        <f t="shared" si="9"/>
        <v>60</v>
      </c>
      <c r="T14" s="44">
        <v>6</v>
      </c>
      <c r="U14" s="41">
        <v>6</v>
      </c>
      <c r="V14" s="37">
        <f t="shared" si="10"/>
        <v>100</v>
      </c>
      <c r="W14" s="41">
        <v>4134</v>
      </c>
      <c r="X14" s="41">
        <v>4134</v>
      </c>
      <c r="Y14" s="37">
        <f t="shared" si="1"/>
        <v>100</v>
      </c>
      <c r="Z14" s="41">
        <v>3</v>
      </c>
      <c r="AA14" s="41"/>
      <c r="AB14" s="37">
        <f t="shared" si="11"/>
        <v>0</v>
      </c>
      <c r="AC14" s="41">
        <v>39</v>
      </c>
      <c r="AD14" s="41"/>
      <c r="AE14" s="37">
        <f t="shared" si="12"/>
        <v>0</v>
      </c>
      <c r="AF14" s="51">
        <v>66.105769230769226</v>
      </c>
      <c r="AG14" s="41">
        <v>631</v>
      </c>
      <c r="AH14" s="41">
        <v>550</v>
      </c>
      <c r="AI14" s="37">
        <f t="shared" si="13"/>
        <v>87.163232963549916</v>
      </c>
      <c r="AJ14" s="51">
        <v>30.717185385656293</v>
      </c>
      <c r="AK14" s="41">
        <v>379</v>
      </c>
      <c r="AL14" s="41">
        <v>227</v>
      </c>
      <c r="AM14" s="37">
        <f t="shared" si="14"/>
        <v>59.894459102902374</v>
      </c>
      <c r="AN14" s="53">
        <v>2</v>
      </c>
      <c r="AO14" s="54">
        <v>13</v>
      </c>
      <c r="AP14" s="47">
        <v>639</v>
      </c>
      <c r="AQ14" s="52"/>
      <c r="AR14" s="52"/>
      <c r="AS14" s="52">
        <v>155694.16999999998</v>
      </c>
      <c r="AT14" s="52">
        <v>193000</v>
      </c>
      <c r="AU14" s="52">
        <v>503352.61000000004</v>
      </c>
      <c r="AV14" s="52">
        <v>164956.58000000002</v>
      </c>
      <c r="AW14" s="48"/>
    </row>
    <row r="15" spans="1:49" s="39" customFormat="1">
      <c r="A15" s="55" t="s">
        <v>68</v>
      </c>
      <c r="B15" s="40" t="s">
        <v>19</v>
      </c>
      <c r="C15" s="41">
        <v>36</v>
      </c>
      <c r="D15" s="41">
        <v>52</v>
      </c>
      <c r="E15" s="37">
        <f t="shared" si="3"/>
        <v>69.230769230769226</v>
      </c>
      <c r="F15" s="41">
        <v>26</v>
      </c>
      <c r="G15" s="37">
        <f t="shared" si="4"/>
        <v>72.222222222222214</v>
      </c>
      <c r="H15" s="37">
        <f t="shared" si="5"/>
        <v>50</v>
      </c>
      <c r="I15" s="50">
        <v>14</v>
      </c>
      <c r="J15" s="50">
        <v>14</v>
      </c>
      <c r="K15" s="37">
        <f t="shared" si="6"/>
        <v>38.888888888888893</v>
      </c>
      <c r="L15" s="37">
        <f t="shared" si="7"/>
        <v>26.923076923076923</v>
      </c>
      <c r="M15" s="37">
        <f t="shared" si="17"/>
        <v>53.846153846153847</v>
      </c>
      <c r="N15" s="43">
        <v>23</v>
      </c>
      <c r="O15" s="37">
        <f t="shared" si="0"/>
        <v>63.888888888888886</v>
      </c>
      <c r="P15" s="37">
        <f t="shared" si="8"/>
        <v>44.230769230769226</v>
      </c>
      <c r="Q15" s="43">
        <v>7</v>
      </c>
      <c r="R15" s="44">
        <v>4</v>
      </c>
      <c r="S15" s="37">
        <f t="shared" si="9"/>
        <v>57.142857142857139</v>
      </c>
      <c r="T15" s="44">
        <v>1</v>
      </c>
      <c r="U15" s="41">
        <v>1</v>
      </c>
      <c r="V15" s="37">
        <f t="shared" si="10"/>
        <v>100</v>
      </c>
      <c r="W15" s="41">
        <v>2456</v>
      </c>
      <c r="X15" s="41">
        <v>2456</v>
      </c>
      <c r="Y15" s="37">
        <f t="shared" si="1"/>
        <v>100</v>
      </c>
      <c r="Z15" s="41">
        <v>7</v>
      </c>
      <c r="AA15" s="41"/>
      <c r="AB15" s="37">
        <f t="shared" si="11"/>
        <v>0</v>
      </c>
      <c r="AC15" s="41">
        <v>177</v>
      </c>
      <c r="AD15" s="41"/>
      <c r="AE15" s="37">
        <f t="shared" si="12"/>
        <v>0</v>
      </c>
      <c r="AF15" s="51">
        <v>86.907449209932281</v>
      </c>
      <c r="AG15" s="41">
        <v>448</v>
      </c>
      <c r="AH15" s="41">
        <v>385</v>
      </c>
      <c r="AI15" s="37">
        <f t="shared" si="13"/>
        <v>85.9375</v>
      </c>
      <c r="AJ15" s="51">
        <v>40.528634361233479</v>
      </c>
      <c r="AK15" s="41">
        <v>348</v>
      </c>
      <c r="AL15" s="41">
        <v>184</v>
      </c>
      <c r="AM15" s="37">
        <f t="shared" si="14"/>
        <v>52.873563218390807</v>
      </c>
      <c r="AN15" s="53">
        <v>0</v>
      </c>
      <c r="AO15" s="54">
        <v>7</v>
      </c>
      <c r="AP15" s="47">
        <v>465</v>
      </c>
      <c r="AQ15" s="52">
        <v>92701.22</v>
      </c>
      <c r="AR15" s="52">
        <v>0</v>
      </c>
      <c r="AS15" s="52">
        <v>285308.56</v>
      </c>
      <c r="AT15" s="52">
        <v>44660</v>
      </c>
      <c r="AU15" s="52">
        <v>490443.13</v>
      </c>
      <c r="AV15" s="52">
        <v>148385.40000000005</v>
      </c>
      <c r="AW15" s="52">
        <v>0</v>
      </c>
    </row>
    <row r="16" spans="1:49" s="39" customFormat="1">
      <c r="A16" s="40" t="s">
        <v>63</v>
      </c>
      <c r="B16" s="40" t="s">
        <v>83</v>
      </c>
      <c r="C16" s="41">
        <v>42</v>
      </c>
      <c r="D16" s="41">
        <v>45</v>
      </c>
      <c r="E16" s="37">
        <f t="shared" si="3"/>
        <v>93.333333333333329</v>
      </c>
      <c r="F16" s="41">
        <v>30</v>
      </c>
      <c r="G16" s="37">
        <f t="shared" si="4"/>
        <v>71.428571428571431</v>
      </c>
      <c r="H16" s="37">
        <f t="shared" si="5"/>
        <v>66.666666666666657</v>
      </c>
      <c r="I16" s="50">
        <v>15</v>
      </c>
      <c r="J16" s="50">
        <v>15</v>
      </c>
      <c r="K16" s="37">
        <f t="shared" si="6"/>
        <v>35.714285714285715</v>
      </c>
      <c r="L16" s="37">
        <f t="shared" si="7"/>
        <v>33.333333333333329</v>
      </c>
      <c r="M16" s="37">
        <f t="shared" si="17"/>
        <v>50</v>
      </c>
      <c r="N16" s="43">
        <v>32</v>
      </c>
      <c r="O16" s="37">
        <f t="shared" si="0"/>
        <v>76.19047619047619</v>
      </c>
      <c r="P16" s="37">
        <f t="shared" si="8"/>
        <v>71.111111111111114</v>
      </c>
      <c r="Q16" s="43">
        <v>7</v>
      </c>
      <c r="R16" s="44">
        <v>6</v>
      </c>
      <c r="S16" s="37">
        <f t="shared" si="9"/>
        <v>85.714285714285708</v>
      </c>
      <c r="T16" s="44">
        <v>4</v>
      </c>
      <c r="U16" s="41">
        <v>4</v>
      </c>
      <c r="V16" s="37">
        <f t="shared" si="10"/>
        <v>100</v>
      </c>
      <c r="W16" s="41">
        <v>1809</v>
      </c>
      <c r="X16" s="41">
        <v>1809</v>
      </c>
      <c r="Y16" s="37">
        <f t="shared" si="1"/>
        <v>100</v>
      </c>
      <c r="Z16" s="41">
        <v>2</v>
      </c>
      <c r="AA16" s="41">
        <v>1</v>
      </c>
      <c r="AB16" s="37">
        <f t="shared" si="11"/>
        <v>50</v>
      </c>
      <c r="AC16" s="41">
        <v>23</v>
      </c>
      <c r="AD16" s="41">
        <v>8</v>
      </c>
      <c r="AE16" s="37">
        <f t="shared" si="12"/>
        <v>34.782608695652172</v>
      </c>
      <c r="AF16" s="51">
        <v>45.962732919254655</v>
      </c>
      <c r="AG16" s="41">
        <v>234</v>
      </c>
      <c r="AH16" s="41">
        <v>148</v>
      </c>
      <c r="AI16" s="37">
        <f t="shared" si="13"/>
        <v>63.247863247863243</v>
      </c>
      <c r="AJ16" s="51">
        <v>28.108108108108109</v>
      </c>
      <c r="AK16" s="41">
        <v>179</v>
      </c>
      <c r="AL16" s="41">
        <v>104</v>
      </c>
      <c r="AM16" s="37">
        <f t="shared" si="14"/>
        <v>58.100558659217882</v>
      </c>
      <c r="AN16" s="53">
        <v>0</v>
      </c>
      <c r="AO16" s="54">
        <v>5</v>
      </c>
      <c r="AP16" s="47">
        <v>645</v>
      </c>
      <c r="AQ16" s="52">
        <v>9900</v>
      </c>
      <c r="AR16" s="52"/>
      <c r="AS16" s="52">
        <v>202506.62</v>
      </c>
      <c r="AT16" s="52">
        <v>529036.56000000006</v>
      </c>
      <c r="AU16" s="52">
        <v>245414.38999999996</v>
      </c>
      <c r="AV16" s="52">
        <v>46412.910000000011</v>
      </c>
      <c r="AW16" s="48"/>
    </row>
    <row r="17" spans="1:49" s="39" customFormat="1">
      <c r="A17" s="40" t="s">
        <v>40</v>
      </c>
      <c r="B17" s="40" t="s">
        <v>18</v>
      </c>
      <c r="C17" s="41">
        <v>45</v>
      </c>
      <c r="D17" s="41">
        <v>46</v>
      </c>
      <c r="E17" s="37">
        <f t="shared" si="3"/>
        <v>97.826086956521735</v>
      </c>
      <c r="F17" s="41">
        <v>24</v>
      </c>
      <c r="G17" s="37">
        <f t="shared" si="4"/>
        <v>53.333333333333336</v>
      </c>
      <c r="H17" s="37">
        <f t="shared" si="5"/>
        <v>52.173913043478258</v>
      </c>
      <c r="I17" s="50">
        <v>1</v>
      </c>
      <c r="J17" s="50">
        <v>1</v>
      </c>
      <c r="K17" s="37">
        <f t="shared" si="6"/>
        <v>2.2222222222222223</v>
      </c>
      <c r="L17" s="37">
        <f t="shared" si="7"/>
        <v>2.1739130434782608</v>
      </c>
      <c r="M17" s="37">
        <f t="shared" si="17"/>
        <v>4.1666666666666661</v>
      </c>
      <c r="N17" s="43">
        <v>30</v>
      </c>
      <c r="O17" s="37">
        <f t="shared" si="0"/>
        <v>66.666666666666657</v>
      </c>
      <c r="P17" s="37">
        <f t="shared" si="8"/>
        <v>65.217391304347828</v>
      </c>
      <c r="Q17" s="43">
        <v>8</v>
      </c>
      <c r="R17" s="44">
        <v>3</v>
      </c>
      <c r="S17" s="37">
        <f t="shared" si="9"/>
        <v>37.5</v>
      </c>
      <c r="T17" s="44">
        <v>3</v>
      </c>
      <c r="U17" s="41">
        <v>2</v>
      </c>
      <c r="V17" s="37">
        <f t="shared" si="10"/>
        <v>66.666666666666657</v>
      </c>
      <c r="W17" s="41">
        <v>1441</v>
      </c>
      <c r="X17" s="41">
        <v>1352</v>
      </c>
      <c r="Y17" s="37">
        <f t="shared" si="1"/>
        <v>93.82373351839</v>
      </c>
      <c r="Z17" s="41">
        <v>5</v>
      </c>
      <c r="AA17" s="41">
        <v>3</v>
      </c>
      <c r="AB17" s="37">
        <f t="shared" si="11"/>
        <v>60</v>
      </c>
      <c r="AC17" s="41">
        <v>134</v>
      </c>
      <c r="AD17" s="41">
        <v>103</v>
      </c>
      <c r="AE17" s="37">
        <f t="shared" si="12"/>
        <v>76.865671641791039</v>
      </c>
      <c r="AF17" s="51">
        <v>78.109452736318403</v>
      </c>
      <c r="AG17" s="41">
        <v>330</v>
      </c>
      <c r="AH17" s="41">
        <v>314</v>
      </c>
      <c r="AI17" s="37">
        <f t="shared" si="13"/>
        <v>95.151515151515156</v>
      </c>
      <c r="AJ17" s="51">
        <v>48.238482384823847</v>
      </c>
      <c r="AK17" s="41">
        <v>245</v>
      </c>
      <c r="AL17" s="41">
        <v>178</v>
      </c>
      <c r="AM17" s="37">
        <f t="shared" si="14"/>
        <v>72.653061224489804</v>
      </c>
      <c r="AN17" s="53">
        <v>4</v>
      </c>
      <c r="AO17" s="54">
        <v>4</v>
      </c>
      <c r="AP17" s="47">
        <v>443</v>
      </c>
      <c r="AQ17" s="52">
        <v>39990.740000000005</v>
      </c>
      <c r="AR17" s="52">
        <v>358653.85</v>
      </c>
      <c r="AS17" s="52">
        <v>168313.57</v>
      </c>
      <c r="AT17" s="52">
        <v>8931.2999999999993</v>
      </c>
      <c r="AU17" s="52">
        <v>563999.47999999986</v>
      </c>
      <c r="AV17" s="52">
        <v>516084.20000000007</v>
      </c>
      <c r="AW17" s="48">
        <v>134655.95000000004</v>
      </c>
    </row>
    <row r="18" spans="1:49" s="39" customFormat="1">
      <c r="A18" s="40" t="s">
        <v>41</v>
      </c>
      <c r="B18" s="40" t="s">
        <v>80</v>
      </c>
      <c r="C18" s="41">
        <v>34</v>
      </c>
      <c r="D18" s="41">
        <v>39</v>
      </c>
      <c r="E18" s="37">
        <f t="shared" si="3"/>
        <v>87.179487179487182</v>
      </c>
      <c r="F18" s="41">
        <v>23</v>
      </c>
      <c r="G18" s="37">
        <f t="shared" si="4"/>
        <v>67.64705882352942</v>
      </c>
      <c r="H18" s="37">
        <f t="shared" si="5"/>
        <v>58.974358974358978</v>
      </c>
      <c r="I18" s="50">
        <v>8</v>
      </c>
      <c r="J18" s="50">
        <v>8</v>
      </c>
      <c r="K18" s="37">
        <f t="shared" si="6"/>
        <v>23.52941176470588</v>
      </c>
      <c r="L18" s="37">
        <f t="shared" si="7"/>
        <v>20.512820512820511</v>
      </c>
      <c r="M18" s="37">
        <f t="shared" si="17"/>
        <v>34.782608695652172</v>
      </c>
      <c r="N18" s="43">
        <v>21</v>
      </c>
      <c r="O18" s="37">
        <f t="shared" si="0"/>
        <v>61.764705882352942</v>
      </c>
      <c r="P18" s="37">
        <f t="shared" si="8"/>
        <v>53.846153846153847</v>
      </c>
      <c r="Q18" s="43">
        <v>5</v>
      </c>
      <c r="R18" s="44">
        <v>4</v>
      </c>
      <c r="S18" s="37">
        <f t="shared" si="9"/>
        <v>80</v>
      </c>
      <c r="T18" s="44">
        <v>3</v>
      </c>
      <c r="U18" s="41">
        <v>2</v>
      </c>
      <c r="V18" s="37">
        <f t="shared" si="10"/>
        <v>66.666666666666657</v>
      </c>
      <c r="W18" s="41">
        <v>577</v>
      </c>
      <c r="X18" s="41">
        <v>426</v>
      </c>
      <c r="Y18" s="37">
        <f t="shared" si="1"/>
        <v>73.830155979202772</v>
      </c>
      <c r="Z18" s="41">
        <v>3</v>
      </c>
      <c r="AA18" s="41">
        <v>3</v>
      </c>
      <c r="AB18" s="37">
        <f t="shared" si="11"/>
        <v>100</v>
      </c>
      <c r="AC18" s="41">
        <v>50</v>
      </c>
      <c r="AD18" s="41">
        <v>50</v>
      </c>
      <c r="AE18" s="37">
        <f t="shared" si="12"/>
        <v>100</v>
      </c>
      <c r="AF18" s="51">
        <v>64.341085271317837</v>
      </c>
      <c r="AG18" s="41">
        <v>99</v>
      </c>
      <c r="AH18" s="41">
        <v>83</v>
      </c>
      <c r="AI18" s="37">
        <f t="shared" si="13"/>
        <v>83.838383838383834</v>
      </c>
      <c r="AJ18" s="51">
        <v>24.444444444444443</v>
      </c>
      <c r="AK18" s="41">
        <v>64</v>
      </c>
      <c r="AL18" s="41">
        <v>33</v>
      </c>
      <c r="AM18" s="37">
        <f t="shared" si="14"/>
        <v>51.5625</v>
      </c>
      <c r="AN18" s="53">
        <v>3</v>
      </c>
      <c r="AO18" s="54">
        <v>6</v>
      </c>
      <c r="AP18" s="47">
        <v>454</v>
      </c>
      <c r="AQ18" s="52"/>
      <c r="AR18" s="52">
        <v>638643.99</v>
      </c>
      <c r="AS18" s="52">
        <v>1111449.1199999999</v>
      </c>
      <c r="AT18" s="52">
        <v>90397.84</v>
      </c>
      <c r="AU18" s="52">
        <v>673496.3899999999</v>
      </c>
      <c r="AV18" s="52">
        <v>311512.19999999995</v>
      </c>
      <c r="AW18" s="48"/>
    </row>
    <row r="19" spans="1:49" s="39" customFormat="1">
      <c r="A19" s="40" t="s">
        <v>49</v>
      </c>
      <c r="B19" s="40" t="s">
        <v>82</v>
      </c>
      <c r="C19" s="41">
        <v>63</v>
      </c>
      <c r="D19" s="41">
        <v>68</v>
      </c>
      <c r="E19" s="37">
        <f t="shared" si="3"/>
        <v>92.64705882352942</v>
      </c>
      <c r="F19" s="41">
        <v>39</v>
      </c>
      <c r="G19" s="37">
        <f t="shared" si="4"/>
        <v>61.904761904761905</v>
      </c>
      <c r="H19" s="37">
        <f t="shared" si="5"/>
        <v>57.352941176470587</v>
      </c>
      <c r="I19" s="50">
        <v>26</v>
      </c>
      <c r="J19" s="50">
        <v>26</v>
      </c>
      <c r="K19" s="37">
        <f t="shared" si="6"/>
        <v>41.269841269841265</v>
      </c>
      <c r="L19" s="37">
        <f t="shared" si="7"/>
        <v>38.235294117647058</v>
      </c>
      <c r="M19" s="37">
        <f t="shared" si="17"/>
        <v>66.666666666666657</v>
      </c>
      <c r="N19" s="43">
        <v>45</v>
      </c>
      <c r="O19" s="37">
        <f t="shared" si="0"/>
        <v>71.428571428571431</v>
      </c>
      <c r="P19" s="37">
        <f t="shared" si="8"/>
        <v>66.17647058823529</v>
      </c>
      <c r="Q19" s="43">
        <v>10</v>
      </c>
      <c r="R19" s="44">
        <v>7</v>
      </c>
      <c r="S19" s="37">
        <f t="shared" si="9"/>
        <v>70</v>
      </c>
      <c r="T19" s="44">
        <v>5</v>
      </c>
      <c r="U19" s="41">
        <v>5</v>
      </c>
      <c r="V19" s="37">
        <f t="shared" si="10"/>
        <v>100</v>
      </c>
      <c r="W19" s="41">
        <v>1052</v>
      </c>
      <c r="X19" s="41">
        <v>1052</v>
      </c>
      <c r="Y19" s="37">
        <f t="shared" si="1"/>
        <v>100</v>
      </c>
      <c r="Z19" s="41">
        <v>2</v>
      </c>
      <c r="AA19" s="41">
        <v>2</v>
      </c>
      <c r="AB19" s="37">
        <f t="shared" si="11"/>
        <v>100</v>
      </c>
      <c r="AC19" s="41">
        <v>91</v>
      </c>
      <c r="AD19" s="41">
        <v>91</v>
      </c>
      <c r="AE19" s="37">
        <f t="shared" si="12"/>
        <v>100</v>
      </c>
      <c r="AF19" s="51">
        <v>28.806584362139919</v>
      </c>
      <c r="AG19" s="41">
        <v>123</v>
      </c>
      <c r="AH19" s="41">
        <v>70</v>
      </c>
      <c r="AI19" s="37">
        <f t="shared" si="13"/>
        <v>56.910569105691053</v>
      </c>
      <c r="AJ19" s="51">
        <v>7.59493670886076</v>
      </c>
      <c r="AK19" s="41">
        <v>68</v>
      </c>
      <c r="AL19" s="41">
        <v>18</v>
      </c>
      <c r="AM19" s="37">
        <f t="shared" si="14"/>
        <v>26.47058823529412</v>
      </c>
      <c r="AN19" s="53">
        <v>1</v>
      </c>
      <c r="AO19" s="54">
        <v>5</v>
      </c>
      <c r="AP19" s="47">
        <v>471</v>
      </c>
      <c r="AQ19" s="52">
        <v>103265</v>
      </c>
      <c r="AR19" s="52"/>
      <c r="AS19" s="52">
        <v>188429.31999999998</v>
      </c>
      <c r="AT19" s="52">
        <v>181294.21</v>
      </c>
      <c r="AU19" s="52">
        <v>419426.66000000021</v>
      </c>
      <c r="AV19" s="52">
        <v>156250.52000000008</v>
      </c>
      <c r="AW19" s="48"/>
    </row>
    <row r="20" spans="1:49" s="39" customFormat="1">
      <c r="A20" s="40" t="s">
        <v>50</v>
      </c>
      <c r="B20" s="40" t="s">
        <v>84</v>
      </c>
      <c r="C20" s="41">
        <v>71</v>
      </c>
      <c r="D20" s="41">
        <v>98</v>
      </c>
      <c r="E20" s="37">
        <f t="shared" si="3"/>
        <v>72.448979591836732</v>
      </c>
      <c r="F20" s="41">
        <v>39</v>
      </c>
      <c r="G20" s="37">
        <f t="shared" si="4"/>
        <v>54.929577464788736</v>
      </c>
      <c r="H20" s="37">
        <f t="shared" si="5"/>
        <v>39.795918367346935</v>
      </c>
      <c r="I20" s="50">
        <v>13</v>
      </c>
      <c r="J20" s="50">
        <v>13</v>
      </c>
      <c r="K20" s="37">
        <f t="shared" si="6"/>
        <v>18.30985915492958</v>
      </c>
      <c r="L20" s="37">
        <f t="shared" si="7"/>
        <v>13.26530612244898</v>
      </c>
      <c r="M20" s="37">
        <f t="shared" si="17"/>
        <v>33.333333333333329</v>
      </c>
      <c r="N20" s="43">
        <v>36</v>
      </c>
      <c r="O20" s="37">
        <f t="shared" si="0"/>
        <v>50.704225352112672</v>
      </c>
      <c r="P20" s="37">
        <f t="shared" si="8"/>
        <v>36.734693877551024</v>
      </c>
      <c r="Q20" s="43">
        <v>10</v>
      </c>
      <c r="R20" s="44">
        <v>5</v>
      </c>
      <c r="S20" s="37">
        <f t="shared" si="9"/>
        <v>50</v>
      </c>
      <c r="T20" s="44">
        <v>5</v>
      </c>
      <c r="U20" s="41">
        <v>5</v>
      </c>
      <c r="V20" s="37">
        <f t="shared" si="10"/>
        <v>100</v>
      </c>
      <c r="W20" s="41">
        <v>2581</v>
      </c>
      <c r="X20" s="41">
        <v>2581</v>
      </c>
      <c r="Y20" s="37">
        <f t="shared" si="1"/>
        <v>100</v>
      </c>
      <c r="Z20" s="41">
        <v>5</v>
      </c>
      <c r="AA20" s="41">
        <v>5</v>
      </c>
      <c r="AB20" s="37">
        <f t="shared" si="11"/>
        <v>100</v>
      </c>
      <c r="AC20" s="41">
        <v>103</v>
      </c>
      <c r="AD20" s="41">
        <v>103</v>
      </c>
      <c r="AE20" s="37">
        <f t="shared" si="12"/>
        <v>100</v>
      </c>
      <c r="AF20" s="51">
        <v>15.789473684210526</v>
      </c>
      <c r="AG20" s="41">
        <v>261</v>
      </c>
      <c r="AH20" s="41">
        <v>69</v>
      </c>
      <c r="AI20" s="37">
        <f t="shared" si="13"/>
        <v>26.436781609195403</v>
      </c>
      <c r="AJ20" s="51">
        <v>7.2625698324022352</v>
      </c>
      <c r="AK20" s="41">
        <v>190</v>
      </c>
      <c r="AL20" s="41">
        <v>39</v>
      </c>
      <c r="AM20" s="37">
        <f t="shared" si="14"/>
        <v>20.526315789473685</v>
      </c>
      <c r="AN20" s="53">
        <v>21</v>
      </c>
      <c r="AO20" s="54">
        <v>9</v>
      </c>
      <c r="AP20" s="47">
        <v>1183</v>
      </c>
      <c r="AQ20" s="52">
        <v>130547.20999999999</v>
      </c>
      <c r="AR20" s="52">
        <v>1818392.9900000002</v>
      </c>
      <c r="AS20" s="52">
        <v>689332.26000000013</v>
      </c>
      <c r="AT20" s="52">
        <v>494341.95999999996</v>
      </c>
      <c r="AU20" s="52">
        <v>1174576.8299999998</v>
      </c>
      <c r="AV20" s="52">
        <v>147711.99</v>
      </c>
      <c r="AW20" s="48">
        <v>80508.33</v>
      </c>
    </row>
    <row r="21" spans="1:49" s="39" customFormat="1">
      <c r="A21" s="40" t="s">
        <v>51</v>
      </c>
      <c r="B21" s="40" t="s">
        <v>82</v>
      </c>
      <c r="C21" s="41">
        <v>19</v>
      </c>
      <c r="D21" s="41">
        <v>21</v>
      </c>
      <c r="E21" s="37">
        <f t="shared" si="3"/>
        <v>90.476190476190482</v>
      </c>
      <c r="F21" s="41">
        <v>7</v>
      </c>
      <c r="G21" s="37">
        <f t="shared" si="4"/>
        <v>36.84210526315789</v>
      </c>
      <c r="H21" s="37">
        <f t="shared" si="5"/>
        <v>33.333333333333329</v>
      </c>
      <c r="I21" s="50"/>
      <c r="J21" s="50"/>
      <c r="K21" s="37">
        <f t="shared" si="6"/>
        <v>0</v>
      </c>
      <c r="L21" s="37">
        <f t="shared" si="7"/>
        <v>0</v>
      </c>
      <c r="M21" s="37">
        <f t="shared" si="17"/>
        <v>0</v>
      </c>
      <c r="N21" s="43">
        <v>9</v>
      </c>
      <c r="O21" s="37">
        <f t="shared" si="0"/>
        <v>47.368421052631575</v>
      </c>
      <c r="P21" s="37">
        <f t="shared" si="8"/>
        <v>42.857142857142854</v>
      </c>
      <c r="Q21" s="43">
        <v>2</v>
      </c>
      <c r="R21" s="44">
        <v>2</v>
      </c>
      <c r="S21" s="37">
        <f t="shared" si="9"/>
        <v>100</v>
      </c>
      <c r="T21" s="44">
        <v>2</v>
      </c>
      <c r="U21" s="41">
        <v>2</v>
      </c>
      <c r="V21" s="37">
        <f t="shared" si="10"/>
        <v>100</v>
      </c>
      <c r="W21" s="41">
        <v>1014</v>
      </c>
      <c r="X21" s="41">
        <v>1014</v>
      </c>
      <c r="Y21" s="37">
        <f t="shared" si="1"/>
        <v>100</v>
      </c>
      <c r="Z21" s="41">
        <v>3</v>
      </c>
      <c r="AA21" s="41">
        <v>1</v>
      </c>
      <c r="AB21" s="37">
        <f t="shared" si="11"/>
        <v>33.333333333333329</v>
      </c>
      <c r="AC21" s="41">
        <v>14</v>
      </c>
      <c r="AD21" s="41">
        <v>1</v>
      </c>
      <c r="AE21" s="37">
        <f t="shared" si="12"/>
        <v>7.1428571428571423</v>
      </c>
      <c r="AF21" s="51">
        <v>51.295336787564771</v>
      </c>
      <c r="AG21" s="41">
        <v>137</v>
      </c>
      <c r="AH21" s="41">
        <v>99</v>
      </c>
      <c r="AI21" s="37">
        <f t="shared" si="13"/>
        <v>72.262773722627742</v>
      </c>
      <c r="AJ21" s="51">
        <v>22.272727272727273</v>
      </c>
      <c r="AK21" s="41">
        <v>87</v>
      </c>
      <c r="AL21" s="41">
        <v>49</v>
      </c>
      <c r="AM21" s="37">
        <f t="shared" si="14"/>
        <v>56.321839080459768</v>
      </c>
      <c r="AN21" s="53">
        <v>0</v>
      </c>
      <c r="AO21" s="54">
        <v>3</v>
      </c>
      <c r="AP21" s="47">
        <v>332</v>
      </c>
      <c r="AQ21" s="52">
        <v>139251.51</v>
      </c>
      <c r="AR21" s="52"/>
      <c r="AS21" s="52">
        <v>22760.39</v>
      </c>
      <c r="AT21" s="52">
        <v>91384</v>
      </c>
      <c r="AU21" s="52">
        <v>314282.73</v>
      </c>
      <c r="AV21" s="52">
        <v>54299.040000000001</v>
      </c>
      <c r="AW21" s="48"/>
    </row>
    <row r="22" spans="1:49" s="39" customFormat="1">
      <c r="A22" s="40" t="s">
        <v>42</v>
      </c>
      <c r="B22" s="40" t="s">
        <v>18</v>
      </c>
      <c r="C22" s="41">
        <v>68</v>
      </c>
      <c r="D22" s="41">
        <v>77</v>
      </c>
      <c r="E22" s="37">
        <f t="shared" si="3"/>
        <v>88.311688311688314</v>
      </c>
      <c r="F22" s="41">
        <v>40</v>
      </c>
      <c r="G22" s="37">
        <f t="shared" si="4"/>
        <v>58.82352941176471</v>
      </c>
      <c r="H22" s="37">
        <f t="shared" si="5"/>
        <v>51.94805194805194</v>
      </c>
      <c r="I22" s="50">
        <v>20</v>
      </c>
      <c r="J22" s="50">
        <v>20</v>
      </c>
      <c r="K22" s="37">
        <f t="shared" si="6"/>
        <v>29.411764705882355</v>
      </c>
      <c r="L22" s="37">
        <f t="shared" si="7"/>
        <v>25.97402597402597</v>
      </c>
      <c r="M22" s="37">
        <f t="shared" si="17"/>
        <v>50</v>
      </c>
      <c r="N22" s="43">
        <v>42</v>
      </c>
      <c r="O22" s="37">
        <f t="shared" si="0"/>
        <v>61.764705882352942</v>
      </c>
      <c r="P22" s="37">
        <f t="shared" si="8"/>
        <v>54.54545454545454</v>
      </c>
      <c r="Q22" s="43">
        <v>8</v>
      </c>
      <c r="R22" s="44">
        <v>5</v>
      </c>
      <c r="S22" s="37">
        <f t="shared" si="9"/>
        <v>62.5</v>
      </c>
      <c r="T22" s="44">
        <v>5</v>
      </c>
      <c r="U22" s="41">
        <v>5</v>
      </c>
      <c r="V22" s="37">
        <f t="shared" si="10"/>
        <v>100</v>
      </c>
      <c r="W22" s="41">
        <v>2348</v>
      </c>
      <c r="X22" s="41">
        <v>2348</v>
      </c>
      <c r="Y22" s="37">
        <f t="shared" si="1"/>
        <v>100</v>
      </c>
      <c r="Z22" s="41">
        <v>29</v>
      </c>
      <c r="AA22" s="41">
        <v>9</v>
      </c>
      <c r="AB22" s="37">
        <f t="shared" si="11"/>
        <v>31.03448275862069</v>
      </c>
      <c r="AC22" s="41">
        <v>1774</v>
      </c>
      <c r="AD22" s="41">
        <v>161</v>
      </c>
      <c r="AE22" s="37">
        <f t="shared" si="12"/>
        <v>9.0755355129650503</v>
      </c>
      <c r="AF22" s="51">
        <v>67.142857142857139</v>
      </c>
      <c r="AG22" s="41">
        <v>386</v>
      </c>
      <c r="AH22" s="41">
        <v>329</v>
      </c>
      <c r="AI22" s="37">
        <f t="shared" si="13"/>
        <v>85.233160621761655</v>
      </c>
      <c r="AJ22" s="51">
        <v>45.036319612590795</v>
      </c>
      <c r="AK22" s="41">
        <v>236</v>
      </c>
      <c r="AL22" s="41">
        <v>186</v>
      </c>
      <c r="AM22" s="37">
        <f t="shared" si="14"/>
        <v>78.813559322033896</v>
      </c>
      <c r="AN22" s="53">
        <v>28</v>
      </c>
      <c r="AO22" s="54">
        <v>7</v>
      </c>
      <c r="AP22" s="47">
        <v>866</v>
      </c>
      <c r="AQ22" s="52">
        <v>37997</v>
      </c>
      <c r="AR22" s="52">
        <v>903850.4800000001</v>
      </c>
      <c r="AS22" s="52">
        <v>264579.84000000003</v>
      </c>
      <c r="AT22" s="52">
        <v>14143.880000000001</v>
      </c>
      <c r="AU22" s="52">
        <v>2145036.46</v>
      </c>
      <c r="AV22" s="52">
        <v>372966.37000000023</v>
      </c>
      <c r="AW22" s="48">
        <v>1028644.6800000004</v>
      </c>
    </row>
    <row r="23" spans="1:49" s="39" customFormat="1">
      <c r="A23" s="40" t="s">
        <v>43</v>
      </c>
      <c r="B23" s="40" t="s">
        <v>81</v>
      </c>
      <c r="C23" s="41">
        <v>67</v>
      </c>
      <c r="D23" s="41">
        <v>69</v>
      </c>
      <c r="E23" s="37">
        <f t="shared" si="3"/>
        <v>97.101449275362313</v>
      </c>
      <c r="F23" s="41">
        <v>47</v>
      </c>
      <c r="G23" s="37">
        <f t="shared" si="4"/>
        <v>70.149253731343293</v>
      </c>
      <c r="H23" s="37">
        <f t="shared" si="5"/>
        <v>68.115942028985515</v>
      </c>
      <c r="I23" s="50">
        <v>31</v>
      </c>
      <c r="J23" s="50">
        <v>31</v>
      </c>
      <c r="K23" s="37">
        <f t="shared" si="6"/>
        <v>46.268656716417908</v>
      </c>
      <c r="L23" s="37">
        <f t="shared" si="7"/>
        <v>44.927536231884055</v>
      </c>
      <c r="M23" s="37">
        <f t="shared" si="17"/>
        <v>65.957446808510639</v>
      </c>
      <c r="N23" s="43">
        <v>42</v>
      </c>
      <c r="O23" s="37">
        <f t="shared" si="0"/>
        <v>62.68656716417911</v>
      </c>
      <c r="P23" s="37">
        <f t="shared" si="8"/>
        <v>60.869565217391312</v>
      </c>
      <c r="Q23" s="43">
        <v>13</v>
      </c>
      <c r="R23" s="44">
        <v>12</v>
      </c>
      <c r="S23" s="37">
        <f t="shared" si="9"/>
        <v>92.307692307692307</v>
      </c>
      <c r="T23" s="44">
        <v>1</v>
      </c>
      <c r="U23" s="41">
        <v>1</v>
      </c>
      <c r="V23" s="37">
        <f t="shared" si="10"/>
        <v>100</v>
      </c>
      <c r="W23" s="41">
        <v>700</v>
      </c>
      <c r="X23" s="41">
        <v>700</v>
      </c>
      <c r="Y23" s="37">
        <f t="shared" si="1"/>
        <v>100</v>
      </c>
      <c r="Z23" s="41">
        <v>4</v>
      </c>
      <c r="AA23" s="41">
        <v>4</v>
      </c>
      <c r="AB23" s="37">
        <f t="shared" si="11"/>
        <v>100</v>
      </c>
      <c r="AC23" s="41">
        <v>93</v>
      </c>
      <c r="AD23" s="41">
        <v>93</v>
      </c>
      <c r="AE23" s="37">
        <f t="shared" si="12"/>
        <v>100</v>
      </c>
      <c r="AF23" s="51">
        <v>48.175182481751825</v>
      </c>
      <c r="AG23" s="41">
        <v>114</v>
      </c>
      <c r="AH23" s="41">
        <v>66</v>
      </c>
      <c r="AI23" s="37">
        <f t="shared" si="13"/>
        <v>57.894736842105267</v>
      </c>
      <c r="AJ23" s="51">
        <v>23.776223776223777</v>
      </c>
      <c r="AK23" s="41">
        <v>120</v>
      </c>
      <c r="AL23" s="41">
        <v>34</v>
      </c>
      <c r="AM23" s="37">
        <f t="shared" si="14"/>
        <v>28.333333333333332</v>
      </c>
      <c r="AN23" s="53">
        <v>10</v>
      </c>
      <c r="AO23" s="54">
        <v>16</v>
      </c>
      <c r="AP23" s="47">
        <v>446</v>
      </c>
      <c r="AQ23" s="52"/>
      <c r="AR23" s="52">
        <v>2260077.5499999998</v>
      </c>
      <c r="AS23" s="52">
        <v>375628.02</v>
      </c>
      <c r="AT23" s="52">
        <v>64985.2</v>
      </c>
      <c r="AU23" s="52">
        <v>2553353.8399999989</v>
      </c>
      <c r="AV23" s="52">
        <v>288380.59999999998</v>
      </c>
      <c r="AW23" s="48">
        <v>1648271.6700000006</v>
      </c>
    </row>
    <row r="24" spans="1:49" s="39" customFormat="1">
      <c r="A24" s="40" t="s">
        <v>44</v>
      </c>
      <c r="B24" s="40" t="s">
        <v>18</v>
      </c>
      <c r="C24" s="41">
        <v>46</v>
      </c>
      <c r="D24" s="41">
        <v>47</v>
      </c>
      <c r="E24" s="37">
        <f t="shared" si="3"/>
        <v>97.872340425531917</v>
      </c>
      <c r="F24" s="41">
        <v>20</v>
      </c>
      <c r="G24" s="37">
        <f t="shared" si="4"/>
        <v>43.478260869565219</v>
      </c>
      <c r="H24" s="37">
        <f t="shared" si="5"/>
        <v>42.553191489361701</v>
      </c>
      <c r="I24" s="50">
        <v>5</v>
      </c>
      <c r="J24" s="50">
        <v>5</v>
      </c>
      <c r="K24" s="37">
        <f t="shared" si="6"/>
        <v>10.869565217391305</v>
      </c>
      <c r="L24" s="37">
        <f t="shared" si="7"/>
        <v>10.638297872340425</v>
      </c>
      <c r="M24" s="37">
        <f t="shared" si="17"/>
        <v>25</v>
      </c>
      <c r="N24" s="43">
        <v>19</v>
      </c>
      <c r="O24" s="37">
        <f t="shared" si="0"/>
        <v>41.304347826086953</v>
      </c>
      <c r="P24" s="37">
        <f t="shared" si="8"/>
        <v>40.425531914893611</v>
      </c>
      <c r="Q24" s="43">
        <v>3</v>
      </c>
      <c r="R24" s="44">
        <v>2</v>
      </c>
      <c r="S24" s="37">
        <f t="shared" si="9"/>
        <v>66.666666666666657</v>
      </c>
      <c r="T24" s="44">
        <v>1</v>
      </c>
      <c r="U24" s="41">
        <v>1</v>
      </c>
      <c r="V24" s="37">
        <f t="shared" si="10"/>
        <v>100</v>
      </c>
      <c r="W24" s="41">
        <v>607</v>
      </c>
      <c r="X24" s="41">
        <v>607</v>
      </c>
      <c r="Y24" s="37">
        <f t="shared" si="1"/>
        <v>100</v>
      </c>
      <c r="Z24" s="41">
        <v>4</v>
      </c>
      <c r="AA24" s="41">
        <v>4</v>
      </c>
      <c r="AB24" s="37">
        <f t="shared" si="11"/>
        <v>100</v>
      </c>
      <c r="AC24" s="41">
        <v>69</v>
      </c>
      <c r="AD24" s="41">
        <v>69</v>
      </c>
      <c r="AE24" s="37">
        <f t="shared" si="12"/>
        <v>100</v>
      </c>
      <c r="AF24" s="51">
        <v>52.89855072463768</v>
      </c>
      <c r="AG24" s="41">
        <v>131</v>
      </c>
      <c r="AH24" s="41">
        <v>73</v>
      </c>
      <c r="AI24" s="37">
        <f t="shared" si="13"/>
        <v>55.725190839694662</v>
      </c>
      <c r="AJ24" s="51">
        <v>7.2992700729926998</v>
      </c>
      <c r="AK24" s="41">
        <v>105</v>
      </c>
      <c r="AL24" s="41">
        <v>10</v>
      </c>
      <c r="AM24" s="37">
        <f t="shared" si="14"/>
        <v>9.5238095238095237</v>
      </c>
      <c r="AN24" s="45">
        <v>12</v>
      </c>
      <c r="AO24" s="46">
        <v>13</v>
      </c>
      <c r="AP24" s="47">
        <v>289</v>
      </c>
      <c r="AQ24" s="52">
        <v>38000</v>
      </c>
      <c r="AR24" s="52">
        <v>420899.52999999997</v>
      </c>
      <c r="AS24" s="52">
        <v>104474.24000000001</v>
      </c>
      <c r="AT24" s="52">
        <v>173329.53999999998</v>
      </c>
      <c r="AU24" s="52">
        <v>875001.09</v>
      </c>
      <c r="AV24" s="52">
        <v>162213.17999999993</v>
      </c>
      <c r="AW24" s="56">
        <v>1550173.6699999995</v>
      </c>
    </row>
    <row r="25" spans="1:49" s="39" customFormat="1">
      <c r="A25" s="40" t="s">
        <v>52</v>
      </c>
      <c r="B25" s="40" t="s">
        <v>19</v>
      </c>
      <c r="C25" s="41">
        <v>34</v>
      </c>
      <c r="D25" s="41">
        <v>38</v>
      </c>
      <c r="E25" s="37">
        <f t="shared" si="3"/>
        <v>89.473684210526315</v>
      </c>
      <c r="F25" s="41">
        <v>21</v>
      </c>
      <c r="G25" s="37">
        <f t="shared" si="4"/>
        <v>61.764705882352942</v>
      </c>
      <c r="H25" s="37">
        <f t="shared" si="5"/>
        <v>55.26315789473685</v>
      </c>
      <c r="I25" s="50">
        <v>12</v>
      </c>
      <c r="J25" s="50">
        <v>12</v>
      </c>
      <c r="K25" s="37">
        <f t="shared" si="6"/>
        <v>35.294117647058826</v>
      </c>
      <c r="L25" s="37">
        <f t="shared" si="7"/>
        <v>31.578947368421051</v>
      </c>
      <c r="M25" s="37">
        <f t="shared" si="17"/>
        <v>57.142857142857139</v>
      </c>
      <c r="N25" s="43">
        <v>28</v>
      </c>
      <c r="O25" s="37">
        <f t="shared" si="0"/>
        <v>82.35294117647058</v>
      </c>
      <c r="P25" s="37">
        <f t="shared" si="8"/>
        <v>73.68421052631578</v>
      </c>
      <c r="Q25" s="43">
        <v>6</v>
      </c>
      <c r="R25" s="44">
        <v>5</v>
      </c>
      <c r="S25" s="37">
        <f t="shared" si="9"/>
        <v>83.333333333333343</v>
      </c>
      <c r="T25" s="44">
        <v>2</v>
      </c>
      <c r="U25" s="41">
        <v>2</v>
      </c>
      <c r="V25" s="37">
        <f t="shared" si="10"/>
        <v>100</v>
      </c>
      <c r="W25" s="41">
        <v>538</v>
      </c>
      <c r="X25" s="41">
        <v>538</v>
      </c>
      <c r="Y25" s="37">
        <f t="shared" si="1"/>
        <v>100</v>
      </c>
      <c r="Z25" s="41">
        <v>2</v>
      </c>
      <c r="AA25" s="41">
        <v>2</v>
      </c>
      <c r="AB25" s="37">
        <f t="shared" si="11"/>
        <v>100</v>
      </c>
      <c r="AC25" s="41">
        <v>22</v>
      </c>
      <c r="AD25" s="41">
        <v>22</v>
      </c>
      <c r="AE25" s="37">
        <f t="shared" si="12"/>
        <v>100</v>
      </c>
      <c r="AF25" s="51">
        <v>52.380952380952387</v>
      </c>
      <c r="AG25" s="41">
        <v>100</v>
      </c>
      <c r="AH25" s="41">
        <v>66</v>
      </c>
      <c r="AI25" s="37">
        <f t="shared" si="13"/>
        <v>66</v>
      </c>
      <c r="AJ25" s="51">
        <v>9.8591549295774641</v>
      </c>
      <c r="AK25" s="41">
        <v>41</v>
      </c>
      <c r="AL25" s="41">
        <v>14</v>
      </c>
      <c r="AM25" s="37">
        <f t="shared" si="14"/>
        <v>34.146341463414636</v>
      </c>
      <c r="AN25" s="45">
        <v>6</v>
      </c>
      <c r="AO25" s="46">
        <v>4</v>
      </c>
      <c r="AP25" s="47">
        <v>434</v>
      </c>
      <c r="AQ25" s="52"/>
      <c r="AR25" s="52">
        <v>21900.799999999999</v>
      </c>
      <c r="AS25" s="52">
        <v>306346.08000000007</v>
      </c>
      <c r="AT25" s="52">
        <v>6752.36</v>
      </c>
      <c r="AU25" s="52">
        <v>676545.86</v>
      </c>
      <c r="AV25" s="52">
        <v>20749.879999999997</v>
      </c>
      <c r="AW25" s="48">
        <v>14662.8</v>
      </c>
    </row>
    <row r="26" spans="1:49" s="39" customFormat="1">
      <c r="A26" s="40" t="s">
        <v>53</v>
      </c>
      <c r="B26" s="40" t="s">
        <v>80</v>
      </c>
      <c r="C26" s="41">
        <v>82</v>
      </c>
      <c r="D26" s="41">
        <v>82</v>
      </c>
      <c r="E26" s="37">
        <f t="shared" si="3"/>
        <v>100</v>
      </c>
      <c r="F26" s="41">
        <v>60</v>
      </c>
      <c r="G26" s="37">
        <f t="shared" si="4"/>
        <v>73.170731707317074</v>
      </c>
      <c r="H26" s="37">
        <f t="shared" si="5"/>
        <v>73.170731707317074</v>
      </c>
      <c r="I26" s="50">
        <v>44</v>
      </c>
      <c r="J26" s="50">
        <v>44</v>
      </c>
      <c r="K26" s="37">
        <f t="shared" si="6"/>
        <v>53.658536585365859</v>
      </c>
      <c r="L26" s="37">
        <f t="shared" si="7"/>
        <v>53.658536585365859</v>
      </c>
      <c r="M26" s="37">
        <f t="shared" si="17"/>
        <v>73.333333333333329</v>
      </c>
      <c r="N26" s="43">
        <v>54</v>
      </c>
      <c r="O26" s="37">
        <f t="shared" si="0"/>
        <v>65.853658536585371</v>
      </c>
      <c r="P26" s="37">
        <f t="shared" si="8"/>
        <v>65.853658536585371</v>
      </c>
      <c r="Q26" s="43">
        <v>12</v>
      </c>
      <c r="R26" s="44">
        <v>10</v>
      </c>
      <c r="S26" s="37">
        <f t="shared" si="9"/>
        <v>83.333333333333343</v>
      </c>
      <c r="T26" s="44">
        <v>4</v>
      </c>
      <c r="U26" s="41">
        <v>4</v>
      </c>
      <c r="V26" s="37">
        <f t="shared" si="10"/>
        <v>100</v>
      </c>
      <c r="W26" s="41">
        <v>1021</v>
      </c>
      <c r="X26" s="41">
        <v>1021</v>
      </c>
      <c r="Y26" s="37">
        <f t="shared" si="1"/>
        <v>100</v>
      </c>
      <c r="Z26" s="41">
        <v>9</v>
      </c>
      <c r="AA26" s="41">
        <v>9</v>
      </c>
      <c r="AB26" s="37">
        <f t="shared" si="11"/>
        <v>100</v>
      </c>
      <c r="AC26" s="41">
        <v>181</v>
      </c>
      <c r="AD26" s="41">
        <v>181</v>
      </c>
      <c r="AE26" s="37">
        <f t="shared" si="12"/>
        <v>100</v>
      </c>
      <c r="AF26" s="51">
        <v>61.682242990654203</v>
      </c>
      <c r="AG26" s="41">
        <v>169</v>
      </c>
      <c r="AH26" s="41">
        <v>132</v>
      </c>
      <c r="AI26" s="37">
        <f t="shared" si="13"/>
        <v>78.10650887573965</v>
      </c>
      <c r="AJ26" s="51">
        <v>40.191387559808611</v>
      </c>
      <c r="AK26" s="41">
        <v>189</v>
      </c>
      <c r="AL26" s="41">
        <v>84</v>
      </c>
      <c r="AM26" s="37">
        <f t="shared" si="14"/>
        <v>44.444444444444443</v>
      </c>
      <c r="AN26" s="45">
        <v>55</v>
      </c>
      <c r="AO26" s="46">
        <v>15</v>
      </c>
      <c r="AP26" s="47">
        <v>592</v>
      </c>
      <c r="AQ26" s="52">
        <v>9659</v>
      </c>
      <c r="AR26" s="52">
        <v>3304317.85</v>
      </c>
      <c r="AS26" s="52">
        <v>882398.73</v>
      </c>
      <c r="AT26" s="52">
        <v>104747.92</v>
      </c>
      <c r="AU26" s="52">
        <v>1182038.6500000004</v>
      </c>
      <c r="AV26" s="52">
        <v>268371.67</v>
      </c>
      <c r="AW26" s="48">
        <v>931732.88</v>
      </c>
    </row>
    <row r="27" spans="1:49" s="39" customFormat="1">
      <c r="A27" s="40" t="s">
        <v>45</v>
      </c>
      <c r="B27" s="40" t="s">
        <v>19</v>
      </c>
      <c r="C27" s="41">
        <v>34</v>
      </c>
      <c r="D27" s="41">
        <v>39</v>
      </c>
      <c r="E27" s="37">
        <f t="shared" si="3"/>
        <v>87.179487179487182</v>
      </c>
      <c r="F27" s="41">
        <v>22</v>
      </c>
      <c r="G27" s="37">
        <f t="shared" si="4"/>
        <v>64.705882352941174</v>
      </c>
      <c r="H27" s="37">
        <f t="shared" si="5"/>
        <v>56.410256410256409</v>
      </c>
      <c r="I27" s="50">
        <v>10</v>
      </c>
      <c r="J27" s="50">
        <v>10</v>
      </c>
      <c r="K27" s="37">
        <f t="shared" si="6"/>
        <v>29.411764705882355</v>
      </c>
      <c r="L27" s="37">
        <f t="shared" si="7"/>
        <v>25.641025641025639</v>
      </c>
      <c r="M27" s="37">
        <f t="shared" si="17"/>
        <v>45.454545454545453</v>
      </c>
      <c r="N27" s="43">
        <v>26</v>
      </c>
      <c r="O27" s="37">
        <f t="shared" si="0"/>
        <v>76.470588235294116</v>
      </c>
      <c r="P27" s="37">
        <f t="shared" si="8"/>
        <v>66.666666666666657</v>
      </c>
      <c r="Q27" s="43">
        <v>5</v>
      </c>
      <c r="R27" s="44">
        <v>4</v>
      </c>
      <c r="S27" s="37">
        <f t="shared" si="9"/>
        <v>80</v>
      </c>
      <c r="T27" s="44">
        <v>2</v>
      </c>
      <c r="U27" s="41">
        <v>2</v>
      </c>
      <c r="V27" s="37">
        <f t="shared" si="10"/>
        <v>100</v>
      </c>
      <c r="W27" s="41">
        <v>1089</v>
      </c>
      <c r="X27" s="41">
        <v>1089</v>
      </c>
      <c r="Y27" s="37">
        <f t="shared" si="1"/>
        <v>100</v>
      </c>
      <c r="Z27" s="41">
        <v>2</v>
      </c>
      <c r="AA27" s="41">
        <v>2</v>
      </c>
      <c r="AB27" s="37">
        <f t="shared" si="11"/>
        <v>100</v>
      </c>
      <c r="AC27" s="41">
        <v>21</v>
      </c>
      <c r="AD27" s="41">
        <v>21</v>
      </c>
      <c r="AE27" s="37">
        <f t="shared" si="12"/>
        <v>100</v>
      </c>
      <c r="AF27" s="51">
        <v>48.444444444444443</v>
      </c>
      <c r="AG27" s="41">
        <v>147</v>
      </c>
      <c r="AH27" s="41">
        <v>109</v>
      </c>
      <c r="AI27" s="37">
        <f t="shared" si="13"/>
        <v>74.149659863945587</v>
      </c>
      <c r="AJ27" s="51">
        <v>26.760563380281688</v>
      </c>
      <c r="AK27" s="41">
        <v>138</v>
      </c>
      <c r="AL27" s="41">
        <v>57</v>
      </c>
      <c r="AM27" s="37">
        <f t="shared" si="14"/>
        <v>41.304347826086953</v>
      </c>
      <c r="AN27" s="45">
        <v>1</v>
      </c>
      <c r="AO27" s="46">
        <v>7</v>
      </c>
      <c r="AP27" s="47">
        <v>247</v>
      </c>
      <c r="AQ27" s="52">
        <v>127453.76000000001</v>
      </c>
      <c r="AR27" s="52">
        <v>756117.05</v>
      </c>
      <c r="AS27" s="52">
        <v>237272.32000000001</v>
      </c>
      <c r="AT27" s="52">
        <v>104038</v>
      </c>
      <c r="AU27" s="52">
        <v>680689.3199999996</v>
      </c>
      <c r="AV27" s="52">
        <v>81728.359999999986</v>
      </c>
      <c r="AW27" s="48">
        <v>88465.98</v>
      </c>
    </row>
    <row r="28" spans="1:49" s="39" customFormat="1" ht="13">
      <c r="A28" s="35" t="s">
        <v>3</v>
      </c>
      <c r="B28" s="35"/>
      <c r="C28" s="36">
        <f>SUM(C29:C39)</f>
        <v>247</v>
      </c>
      <c r="D28" s="36">
        <f>SUM(D29:D39)</f>
        <v>254</v>
      </c>
      <c r="E28" s="37">
        <f t="shared" si="3"/>
        <v>97.244094488188978</v>
      </c>
      <c r="F28" s="36">
        <f>SUM(F29:F39)</f>
        <v>177</v>
      </c>
      <c r="G28" s="37">
        <f t="shared" si="4"/>
        <v>71.659919028340084</v>
      </c>
      <c r="H28" s="37">
        <f t="shared" si="5"/>
        <v>69.685039370078741</v>
      </c>
      <c r="I28" s="36">
        <f>SUM(I29:I39)</f>
        <v>72</v>
      </c>
      <c r="J28" s="36">
        <f>SUM(J29:J39)</f>
        <v>72</v>
      </c>
      <c r="K28" s="37">
        <f t="shared" si="6"/>
        <v>29.1497975708502</v>
      </c>
      <c r="L28" s="37">
        <f t="shared" si="7"/>
        <v>28.346456692913385</v>
      </c>
      <c r="M28" s="37">
        <f t="shared" si="17"/>
        <v>40.677966101694921</v>
      </c>
      <c r="N28" s="36">
        <f>SUM(N29:N39)</f>
        <v>208</v>
      </c>
      <c r="O28" s="37">
        <f t="shared" si="0"/>
        <v>84.210526315789465</v>
      </c>
      <c r="P28" s="37">
        <f t="shared" si="8"/>
        <v>81.889763779527556</v>
      </c>
      <c r="Q28" s="36">
        <f>SUM(Q29:Q39)</f>
        <v>49</v>
      </c>
      <c r="R28" s="36">
        <f>SUM(R29:R39)</f>
        <v>22</v>
      </c>
      <c r="S28" s="37">
        <f t="shared" si="9"/>
        <v>44.897959183673471</v>
      </c>
      <c r="T28" s="36">
        <f>SUM(T29:T39)</f>
        <v>76</v>
      </c>
      <c r="U28" s="36">
        <v>70</v>
      </c>
      <c r="V28" s="37">
        <f t="shared" si="10"/>
        <v>92.10526315789474</v>
      </c>
      <c r="W28" s="36">
        <f>SUM(W29:W39)</f>
        <v>22212</v>
      </c>
      <c r="X28" s="36">
        <f>SUM(X29:X39)</f>
        <v>20955</v>
      </c>
      <c r="Y28" s="37">
        <f t="shared" si="1"/>
        <v>94.340896812533771</v>
      </c>
      <c r="Z28" s="36">
        <f>SUM(Z29:Z39)</f>
        <v>19</v>
      </c>
      <c r="AA28" s="36">
        <f>SUM(AA29:AA39)</f>
        <v>15</v>
      </c>
      <c r="AB28" s="37">
        <f t="shared" si="11"/>
        <v>78.94736842105263</v>
      </c>
      <c r="AC28" s="36">
        <f>SUM(AC29:AC39)</f>
        <v>124</v>
      </c>
      <c r="AD28" s="36">
        <f>SUM(AD29:AD39)</f>
        <v>92</v>
      </c>
      <c r="AE28" s="37">
        <f t="shared" si="12"/>
        <v>74.193548387096769</v>
      </c>
      <c r="AF28" s="49">
        <v>56.266465939028976</v>
      </c>
      <c r="AG28" s="36">
        <f>SUM(AG29:AG39)</f>
        <v>3474</v>
      </c>
      <c r="AH28" s="36">
        <f>SUM(AH29:AH39)</f>
        <v>2990</v>
      </c>
      <c r="AI28" s="36">
        <f t="shared" ref="AI28:AM28" si="18">SUM(AI29:AI39)</f>
        <v>934.29584714225518</v>
      </c>
      <c r="AJ28" s="49">
        <v>23.865414710485133</v>
      </c>
      <c r="AK28" s="36">
        <f>SUM(AK29:AK39)</f>
        <v>2079</v>
      </c>
      <c r="AL28" s="36">
        <f>SUM(AL29:AL39)</f>
        <v>1220</v>
      </c>
      <c r="AM28" s="36">
        <f t="shared" si="18"/>
        <v>603.50118026024757</v>
      </c>
      <c r="AN28" s="36">
        <f>SUM(AN29:AN39)</f>
        <v>88</v>
      </c>
      <c r="AO28" s="36">
        <f>SUM(AO29:AO39)</f>
        <v>77</v>
      </c>
      <c r="AP28" s="36">
        <f>SUM(AP29:AP39)</f>
        <v>6358</v>
      </c>
      <c r="AQ28" s="38">
        <f>SUM(AQ29:AQ39)</f>
        <v>920781.04</v>
      </c>
      <c r="AR28" s="38">
        <f t="shared" ref="AR28:AW28" si="19">SUM(AR29:AR39)</f>
        <v>4573742.9400000004</v>
      </c>
      <c r="AS28" s="38">
        <f t="shared" si="19"/>
        <v>4499173.5999999996</v>
      </c>
      <c r="AT28" s="38">
        <f t="shared" si="19"/>
        <v>1564840.78</v>
      </c>
      <c r="AU28" s="38">
        <f t="shared" si="19"/>
        <v>7596184.9799999986</v>
      </c>
      <c r="AV28" s="38">
        <f t="shared" si="19"/>
        <v>1468922.1200000003</v>
      </c>
      <c r="AW28" s="38">
        <f t="shared" si="19"/>
        <v>1320551.82</v>
      </c>
    </row>
    <row r="29" spans="1:49" s="39" customFormat="1">
      <c r="A29" s="40" t="s">
        <v>54</v>
      </c>
      <c r="B29" s="40" t="s">
        <v>85</v>
      </c>
      <c r="C29" s="41">
        <v>31</v>
      </c>
      <c r="D29" s="41">
        <v>31</v>
      </c>
      <c r="E29" s="37">
        <f t="shared" si="3"/>
        <v>100</v>
      </c>
      <c r="F29" s="41">
        <v>19</v>
      </c>
      <c r="G29" s="37">
        <f t="shared" si="4"/>
        <v>61.29032258064516</v>
      </c>
      <c r="H29" s="37">
        <f t="shared" si="5"/>
        <v>61.29032258064516</v>
      </c>
      <c r="I29" s="50">
        <v>8</v>
      </c>
      <c r="J29" s="50">
        <v>8</v>
      </c>
      <c r="K29" s="37">
        <f t="shared" si="6"/>
        <v>25.806451612903224</v>
      </c>
      <c r="L29" s="37">
        <f t="shared" si="7"/>
        <v>25.806451612903224</v>
      </c>
      <c r="M29" s="37">
        <f t="shared" si="17"/>
        <v>42.105263157894733</v>
      </c>
      <c r="N29" s="43">
        <v>21</v>
      </c>
      <c r="O29" s="37">
        <f t="shared" si="0"/>
        <v>67.741935483870961</v>
      </c>
      <c r="P29" s="37">
        <f t="shared" si="8"/>
        <v>67.741935483870961</v>
      </c>
      <c r="Q29" s="43">
        <v>6</v>
      </c>
      <c r="R29" s="44">
        <v>2</v>
      </c>
      <c r="S29" s="37">
        <f t="shared" si="9"/>
        <v>33.333333333333329</v>
      </c>
      <c r="T29" s="44">
        <v>7</v>
      </c>
      <c r="U29" s="44">
        <v>7</v>
      </c>
      <c r="V29" s="37">
        <f t="shared" si="10"/>
        <v>100</v>
      </c>
      <c r="W29" s="44">
        <v>1676</v>
      </c>
      <c r="X29" s="44">
        <v>1676</v>
      </c>
      <c r="Y29" s="37">
        <f t="shared" si="1"/>
        <v>100</v>
      </c>
      <c r="Z29" s="44">
        <v>4</v>
      </c>
      <c r="AA29" s="44">
        <v>3</v>
      </c>
      <c r="AB29" s="37">
        <f t="shared" si="11"/>
        <v>75</v>
      </c>
      <c r="AC29" s="44">
        <v>44</v>
      </c>
      <c r="AD29" s="44">
        <v>40</v>
      </c>
      <c r="AE29" s="37">
        <f t="shared" si="12"/>
        <v>90.909090909090907</v>
      </c>
      <c r="AF29" s="57">
        <v>76.227390180878558</v>
      </c>
      <c r="AG29" s="44">
        <v>294</v>
      </c>
      <c r="AH29" s="44">
        <v>295</v>
      </c>
      <c r="AI29" s="37">
        <f t="shared" si="13"/>
        <v>100.34013605442176</v>
      </c>
      <c r="AJ29" s="57">
        <v>29.670329670329672</v>
      </c>
      <c r="AK29" s="44">
        <v>181</v>
      </c>
      <c r="AL29" s="44">
        <v>108</v>
      </c>
      <c r="AM29" s="37">
        <f t="shared" si="14"/>
        <v>59.668508287292823</v>
      </c>
      <c r="AN29" s="45">
        <v>5</v>
      </c>
      <c r="AO29" s="58">
        <v>13</v>
      </c>
      <c r="AP29" s="47">
        <v>445</v>
      </c>
      <c r="AQ29" s="52">
        <v>196376.85000000003</v>
      </c>
      <c r="AR29" s="52">
        <v>1479802.9999999998</v>
      </c>
      <c r="AS29" s="52">
        <v>205165.84</v>
      </c>
      <c r="AT29" s="52">
        <v>668331.35999999987</v>
      </c>
      <c r="AU29" s="52">
        <v>1478347.1299999994</v>
      </c>
      <c r="AV29" s="52">
        <v>490275.2</v>
      </c>
      <c r="AW29" s="48">
        <v>848026.91</v>
      </c>
    </row>
    <row r="30" spans="1:49" s="39" customFormat="1">
      <c r="A30" s="40" t="s">
        <v>55</v>
      </c>
      <c r="B30" s="40" t="s">
        <v>4</v>
      </c>
      <c r="C30" s="41">
        <v>18</v>
      </c>
      <c r="D30" s="41">
        <v>18</v>
      </c>
      <c r="E30" s="37">
        <f t="shared" si="3"/>
        <v>100</v>
      </c>
      <c r="F30" s="41">
        <v>12</v>
      </c>
      <c r="G30" s="37">
        <f t="shared" si="4"/>
        <v>66.666666666666657</v>
      </c>
      <c r="H30" s="37">
        <f t="shared" si="5"/>
        <v>66.666666666666657</v>
      </c>
      <c r="I30" s="50">
        <v>2</v>
      </c>
      <c r="J30" s="50">
        <v>2</v>
      </c>
      <c r="K30" s="37">
        <f t="shared" si="6"/>
        <v>11.111111111111111</v>
      </c>
      <c r="L30" s="37">
        <f t="shared" si="7"/>
        <v>11.111111111111111</v>
      </c>
      <c r="M30" s="37">
        <f t="shared" si="17"/>
        <v>16.666666666666664</v>
      </c>
      <c r="N30" s="43">
        <v>17</v>
      </c>
      <c r="O30" s="37">
        <f t="shared" si="0"/>
        <v>94.444444444444443</v>
      </c>
      <c r="P30" s="37">
        <f t="shared" si="8"/>
        <v>94.444444444444443</v>
      </c>
      <c r="Q30" s="43">
        <v>2</v>
      </c>
      <c r="R30" s="44">
        <v>0</v>
      </c>
      <c r="S30" s="37">
        <f t="shared" si="9"/>
        <v>0</v>
      </c>
      <c r="T30" s="44">
        <v>6</v>
      </c>
      <c r="U30" s="44">
        <v>5</v>
      </c>
      <c r="V30" s="37">
        <f t="shared" si="10"/>
        <v>83.333333333333343</v>
      </c>
      <c r="W30" s="44">
        <v>1407</v>
      </c>
      <c r="X30" s="44">
        <v>1236</v>
      </c>
      <c r="Y30" s="37">
        <f t="shared" si="1"/>
        <v>87.846481876332632</v>
      </c>
      <c r="Z30" s="44">
        <v>1</v>
      </c>
      <c r="AA30" s="44">
        <v>1</v>
      </c>
      <c r="AB30" s="37">
        <f t="shared" si="11"/>
        <v>100</v>
      </c>
      <c r="AC30" s="44">
        <v>3</v>
      </c>
      <c r="AD30" s="44">
        <v>3</v>
      </c>
      <c r="AE30" s="37">
        <f t="shared" si="12"/>
        <v>100</v>
      </c>
      <c r="AF30" s="57">
        <v>65.333333333333329</v>
      </c>
      <c r="AG30" s="44">
        <v>215</v>
      </c>
      <c r="AH30" s="44">
        <v>196</v>
      </c>
      <c r="AI30" s="37">
        <f t="shared" si="13"/>
        <v>91.162790697674424</v>
      </c>
      <c r="AJ30" s="57">
        <v>48.96551724137931</v>
      </c>
      <c r="AK30" s="44">
        <v>208</v>
      </c>
      <c r="AL30" s="44">
        <v>142</v>
      </c>
      <c r="AM30" s="37">
        <f t="shared" si="14"/>
        <v>68.269230769230774</v>
      </c>
      <c r="AN30" s="53">
        <v>5</v>
      </c>
      <c r="AO30" s="54">
        <v>6</v>
      </c>
      <c r="AP30" s="47">
        <v>667</v>
      </c>
      <c r="AQ30" s="48">
        <v>390202.19999999995</v>
      </c>
      <c r="AR30" s="48">
        <v>597579.47</v>
      </c>
      <c r="AS30" s="48">
        <v>936655.2300000001</v>
      </c>
      <c r="AT30" s="48">
        <v>36192</v>
      </c>
      <c r="AU30" s="48">
        <v>485616.43999999994</v>
      </c>
      <c r="AV30" s="48">
        <v>159871.15</v>
      </c>
      <c r="AW30" s="48"/>
    </row>
    <row r="31" spans="1:49" s="39" customFormat="1">
      <c r="A31" s="40" t="s">
        <v>56</v>
      </c>
      <c r="B31" s="40" t="s">
        <v>86</v>
      </c>
      <c r="C31" s="41">
        <v>20</v>
      </c>
      <c r="D31" s="41">
        <v>20</v>
      </c>
      <c r="E31" s="37">
        <f t="shared" si="3"/>
        <v>100</v>
      </c>
      <c r="F31" s="41">
        <v>12</v>
      </c>
      <c r="G31" s="37">
        <f t="shared" si="4"/>
        <v>60</v>
      </c>
      <c r="H31" s="37">
        <f t="shared" si="5"/>
        <v>60</v>
      </c>
      <c r="I31" s="50">
        <v>6</v>
      </c>
      <c r="J31" s="50">
        <v>6</v>
      </c>
      <c r="K31" s="37">
        <f t="shared" si="6"/>
        <v>30</v>
      </c>
      <c r="L31" s="37">
        <f t="shared" si="7"/>
        <v>30</v>
      </c>
      <c r="M31" s="37">
        <f t="shared" si="17"/>
        <v>50</v>
      </c>
      <c r="N31" s="43">
        <v>18</v>
      </c>
      <c r="O31" s="37">
        <f t="shared" si="0"/>
        <v>90</v>
      </c>
      <c r="P31" s="37">
        <f t="shared" si="8"/>
        <v>90</v>
      </c>
      <c r="Q31" s="43">
        <v>3</v>
      </c>
      <c r="R31" s="44">
        <v>2</v>
      </c>
      <c r="S31" s="37">
        <f t="shared" si="9"/>
        <v>66.666666666666657</v>
      </c>
      <c r="T31" s="44">
        <v>6</v>
      </c>
      <c r="U31" s="44">
        <v>6</v>
      </c>
      <c r="V31" s="37">
        <f t="shared" si="10"/>
        <v>100</v>
      </c>
      <c r="W31" s="44">
        <v>1761</v>
      </c>
      <c r="X31" s="44">
        <v>1761</v>
      </c>
      <c r="Y31" s="37">
        <f t="shared" si="1"/>
        <v>100</v>
      </c>
      <c r="Z31" s="44">
        <v>1</v>
      </c>
      <c r="AA31" s="44">
        <v>1</v>
      </c>
      <c r="AB31" s="37">
        <f t="shared" si="11"/>
        <v>100</v>
      </c>
      <c r="AC31" s="44">
        <v>7</v>
      </c>
      <c r="AD31" s="44">
        <v>7</v>
      </c>
      <c r="AE31" s="37">
        <f t="shared" si="12"/>
        <v>100</v>
      </c>
      <c r="AF31" s="57">
        <v>64.066852367688014</v>
      </c>
      <c r="AG31" s="44">
        <v>279</v>
      </c>
      <c r="AH31" s="44">
        <v>230</v>
      </c>
      <c r="AI31" s="37">
        <f t="shared" si="13"/>
        <v>82.437275985663078</v>
      </c>
      <c r="AJ31" s="57">
        <v>33.057851239669425</v>
      </c>
      <c r="AK31" s="44">
        <v>183</v>
      </c>
      <c r="AL31" s="44">
        <v>120</v>
      </c>
      <c r="AM31" s="37">
        <f t="shared" si="14"/>
        <v>65.573770491803273</v>
      </c>
      <c r="AN31" s="53">
        <v>6</v>
      </c>
      <c r="AO31" s="54">
        <v>5</v>
      </c>
      <c r="AP31" s="47">
        <v>419</v>
      </c>
      <c r="AQ31" s="48">
        <v>1930</v>
      </c>
      <c r="AR31" s="48">
        <v>81707.5</v>
      </c>
      <c r="AS31" s="48">
        <v>226179.57999999996</v>
      </c>
      <c r="AT31" s="48">
        <v>210737.49</v>
      </c>
      <c r="AU31" s="48">
        <v>531636.34</v>
      </c>
      <c r="AV31" s="48">
        <v>305829.01</v>
      </c>
      <c r="AW31" s="48">
        <v>60029.87</v>
      </c>
    </row>
    <row r="32" spans="1:49" s="39" customFormat="1">
      <c r="A32" s="40" t="s">
        <v>69</v>
      </c>
      <c r="B32" s="40" t="s">
        <v>85</v>
      </c>
      <c r="C32" s="41">
        <v>25</v>
      </c>
      <c r="D32" s="41">
        <v>29</v>
      </c>
      <c r="E32" s="37">
        <f t="shared" si="3"/>
        <v>86.206896551724128</v>
      </c>
      <c r="F32" s="41">
        <v>20</v>
      </c>
      <c r="G32" s="37">
        <f t="shared" si="4"/>
        <v>80</v>
      </c>
      <c r="H32" s="37">
        <f t="shared" si="5"/>
        <v>68.965517241379317</v>
      </c>
      <c r="I32" s="50">
        <v>9</v>
      </c>
      <c r="J32" s="50">
        <v>9</v>
      </c>
      <c r="K32" s="37">
        <f t="shared" si="6"/>
        <v>36</v>
      </c>
      <c r="L32" s="37">
        <f t="shared" si="7"/>
        <v>31.03448275862069</v>
      </c>
      <c r="M32" s="37">
        <f t="shared" si="17"/>
        <v>45</v>
      </c>
      <c r="N32" s="43">
        <v>23</v>
      </c>
      <c r="O32" s="37">
        <f t="shared" si="0"/>
        <v>92</v>
      </c>
      <c r="P32" s="37">
        <f t="shared" si="8"/>
        <v>79.310344827586206</v>
      </c>
      <c r="Q32" s="43">
        <v>5</v>
      </c>
      <c r="R32" s="44">
        <v>3</v>
      </c>
      <c r="S32" s="37">
        <f t="shared" si="9"/>
        <v>60</v>
      </c>
      <c r="T32" s="44">
        <v>4</v>
      </c>
      <c r="U32" s="44">
        <v>3</v>
      </c>
      <c r="V32" s="37">
        <f t="shared" si="10"/>
        <v>75</v>
      </c>
      <c r="W32" s="44">
        <v>1296</v>
      </c>
      <c r="X32" s="44">
        <v>745</v>
      </c>
      <c r="Y32" s="37">
        <f t="shared" si="1"/>
        <v>57.48456790123457</v>
      </c>
      <c r="Z32" s="44"/>
      <c r="AA32" s="44"/>
      <c r="AB32" s="37" t="str">
        <f t="shared" si="11"/>
        <v>-</v>
      </c>
      <c r="AC32" s="44"/>
      <c r="AD32" s="44"/>
      <c r="AE32" s="37" t="str">
        <f t="shared" si="12"/>
        <v>-</v>
      </c>
      <c r="AF32" s="57">
        <v>43.39622641509434</v>
      </c>
      <c r="AG32" s="44">
        <v>184</v>
      </c>
      <c r="AH32" s="44">
        <v>138</v>
      </c>
      <c r="AI32" s="37">
        <f t="shared" si="13"/>
        <v>75</v>
      </c>
      <c r="AJ32" s="57">
        <v>13.758389261744966</v>
      </c>
      <c r="AK32" s="44">
        <v>105</v>
      </c>
      <c r="AL32" s="44">
        <v>41</v>
      </c>
      <c r="AM32" s="37">
        <f t="shared" si="14"/>
        <v>39.047619047619051</v>
      </c>
      <c r="AN32" s="53">
        <v>12</v>
      </c>
      <c r="AO32" s="54">
        <v>5</v>
      </c>
      <c r="AP32" s="47">
        <v>365</v>
      </c>
      <c r="AQ32" s="48"/>
      <c r="AR32" s="48">
        <v>38860</v>
      </c>
      <c r="AS32" s="48">
        <v>259914.41999999998</v>
      </c>
      <c r="AT32" s="48"/>
      <c r="AU32" s="48">
        <v>488428.09999999992</v>
      </c>
      <c r="AV32" s="48">
        <v>162756.44000000006</v>
      </c>
      <c r="AW32" s="48">
        <v>1930.24</v>
      </c>
    </row>
    <row r="33" spans="1:49" s="39" customFormat="1">
      <c r="A33" s="40" t="s">
        <v>57</v>
      </c>
      <c r="B33" s="40" t="s">
        <v>87</v>
      </c>
      <c r="C33" s="41">
        <v>22</v>
      </c>
      <c r="D33" s="41">
        <v>22</v>
      </c>
      <c r="E33" s="37">
        <f t="shared" si="3"/>
        <v>100</v>
      </c>
      <c r="F33" s="41">
        <v>17</v>
      </c>
      <c r="G33" s="37">
        <f t="shared" si="4"/>
        <v>77.272727272727266</v>
      </c>
      <c r="H33" s="37">
        <f t="shared" si="5"/>
        <v>77.272727272727266</v>
      </c>
      <c r="I33" s="50">
        <v>9</v>
      </c>
      <c r="J33" s="50">
        <v>9</v>
      </c>
      <c r="K33" s="37">
        <f t="shared" si="6"/>
        <v>40.909090909090914</v>
      </c>
      <c r="L33" s="37">
        <f t="shared" si="7"/>
        <v>40.909090909090914</v>
      </c>
      <c r="M33" s="37">
        <f t="shared" si="17"/>
        <v>52.941176470588239</v>
      </c>
      <c r="N33" s="43">
        <v>18</v>
      </c>
      <c r="O33" s="37">
        <f t="shared" si="0"/>
        <v>81.818181818181827</v>
      </c>
      <c r="P33" s="37">
        <f t="shared" si="8"/>
        <v>81.818181818181827</v>
      </c>
      <c r="Q33" s="43">
        <v>2</v>
      </c>
      <c r="R33" s="44">
        <v>2</v>
      </c>
      <c r="S33" s="37">
        <f t="shared" si="9"/>
        <v>100</v>
      </c>
      <c r="T33" s="44">
        <v>4</v>
      </c>
      <c r="U33" s="44">
        <v>4</v>
      </c>
      <c r="V33" s="37">
        <f t="shared" si="10"/>
        <v>100</v>
      </c>
      <c r="W33" s="44">
        <v>917</v>
      </c>
      <c r="X33" s="44">
        <v>917</v>
      </c>
      <c r="Y33" s="37">
        <f t="shared" si="1"/>
        <v>100</v>
      </c>
      <c r="Z33" s="44">
        <v>3</v>
      </c>
      <c r="AA33" s="44">
        <v>3</v>
      </c>
      <c r="AB33" s="37">
        <f t="shared" si="11"/>
        <v>100</v>
      </c>
      <c r="AC33" s="44">
        <v>6</v>
      </c>
      <c r="AD33" s="44">
        <v>6</v>
      </c>
      <c r="AE33" s="37">
        <f t="shared" si="12"/>
        <v>100</v>
      </c>
      <c r="AF33" s="57">
        <v>51.70454545454546</v>
      </c>
      <c r="AG33" s="44">
        <v>98</v>
      </c>
      <c r="AH33" s="44">
        <v>91</v>
      </c>
      <c r="AI33" s="37">
        <f t="shared" si="13"/>
        <v>92.857142857142861</v>
      </c>
      <c r="AJ33" s="57">
        <v>30.057803468208093</v>
      </c>
      <c r="AK33" s="44">
        <v>95</v>
      </c>
      <c r="AL33" s="44">
        <v>52</v>
      </c>
      <c r="AM33" s="37">
        <f t="shared" si="14"/>
        <v>54.736842105263165</v>
      </c>
      <c r="AN33" s="53">
        <v>7</v>
      </c>
      <c r="AO33" s="54">
        <v>6</v>
      </c>
      <c r="AP33" s="47">
        <v>411</v>
      </c>
      <c r="AQ33" s="48"/>
      <c r="AR33" s="48">
        <v>1008462.0599999999</v>
      </c>
      <c r="AS33" s="48">
        <v>142247.87</v>
      </c>
      <c r="AT33" s="48">
        <v>13432.8</v>
      </c>
      <c r="AU33" s="48">
        <v>1053790.2599999998</v>
      </c>
      <c r="AV33" s="48">
        <v>20749.859999999997</v>
      </c>
      <c r="AW33" s="56">
        <v>131973.54999999999</v>
      </c>
    </row>
    <row r="34" spans="1:49" s="39" customFormat="1">
      <c r="A34" s="40" t="s">
        <v>58</v>
      </c>
      <c r="B34" s="40" t="s">
        <v>87</v>
      </c>
      <c r="C34" s="41">
        <v>20</v>
      </c>
      <c r="D34" s="41">
        <v>22</v>
      </c>
      <c r="E34" s="37">
        <f t="shared" si="3"/>
        <v>90.909090909090907</v>
      </c>
      <c r="F34" s="41">
        <v>16</v>
      </c>
      <c r="G34" s="37">
        <f t="shared" si="4"/>
        <v>80</v>
      </c>
      <c r="H34" s="37">
        <f t="shared" si="5"/>
        <v>72.727272727272734</v>
      </c>
      <c r="I34" s="50">
        <v>6</v>
      </c>
      <c r="J34" s="50">
        <v>6</v>
      </c>
      <c r="K34" s="37">
        <f t="shared" si="6"/>
        <v>30</v>
      </c>
      <c r="L34" s="37">
        <f t="shared" si="7"/>
        <v>27.27272727272727</v>
      </c>
      <c r="M34" s="37">
        <f t="shared" si="17"/>
        <v>37.5</v>
      </c>
      <c r="N34" s="43">
        <v>15</v>
      </c>
      <c r="O34" s="37">
        <f t="shared" si="0"/>
        <v>75</v>
      </c>
      <c r="P34" s="37">
        <f t="shared" si="8"/>
        <v>68.181818181818173</v>
      </c>
      <c r="Q34" s="43">
        <v>4</v>
      </c>
      <c r="R34" s="44">
        <v>1</v>
      </c>
      <c r="S34" s="37">
        <f t="shared" si="9"/>
        <v>25</v>
      </c>
      <c r="T34" s="44">
        <v>5</v>
      </c>
      <c r="U34" s="44">
        <v>5</v>
      </c>
      <c r="V34" s="37">
        <f t="shared" si="10"/>
        <v>100</v>
      </c>
      <c r="W34" s="44">
        <v>990</v>
      </c>
      <c r="X34" s="44">
        <v>990</v>
      </c>
      <c r="Y34" s="37">
        <f t="shared" si="1"/>
        <v>100</v>
      </c>
      <c r="Z34" s="44">
        <v>2</v>
      </c>
      <c r="AA34" s="44">
        <v>2</v>
      </c>
      <c r="AB34" s="37">
        <f t="shared" si="11"/>
        <v>100</v>
      </c>
      <c r="AC34" s="44">
        <v>11</v>
      </c>
      <c r="AD34" s="44">
        <v>11</v>
      </c>
      <c r="AE34" s="37">
        <f t="shared" si="12"/>
        <v>100</v>
      </c>
      <c r="AF34" s="57">
        <v>42.982456140350877</v>
      </c>
      <c r="AG34" s="44">
        <v>140</v>
      </c>
      <c r="AH34" s="44">
        <v>98</v>
      </c>
      <c r="AI34" s="37">
        <f t="shared" si="13"/>
        <v>70</v>
      </c>
      <c r="AJ34" s="57">
        <v>13.821138211382115</v>
      </c>
      <c r="AK34" s="44">
        <v>91</v>
      </c>
      <c r="AL34" s="44">
        <v>34</v>
      </c>
      <c r="AM34" s="37">
        <f t="shared" si="14"/>
        <v>37.362637362637365</v>
      </c>
      <c r="AN34" s="53">
        <v>9</v>
      </c>
      <c r="AO34" s="54">
        <v>10</v>
      </c>
      <c r="AP34" s="47">
        <v>414</v>
      </c>
      <c r="AQ34" s="48"/>
      <c r="AR34" s="48">
        <v>251120.46999999997</v>
      </c>
      <c r="AS34" s="48"/>
      <c r="AT34" s="48">
        <v>6174.68</v>
      </c>
      <c r="AU34" s="48">
        <v>823654.47999999975</v>
      </c>
      <c r="AV34" s="48">
        <v>78086.610000000015</v>
      </c>
      <c r="AW34" s="48">
        <v>169105.44</v>
      </c>
    </row>
    <row r="35" spans="1:49" s="39" customFormat="1">
      <c r="A35" s="40" t="s">
        <v>59</v>
      </c>
      <c r="B35" s="40" t="s">
        <v>85</v>
      </c>
      <c r="C35" s="41">
        <v>25</v>
      </c>
      <c r="D35" s="41">
        <v>24</v>
      </c>
      <c r="E35" s="37">
        <f t="shared" si="3"/>
        <v>104.16666666666667</v>
      </c>
      <c r="F35" s="41">
        <v>21</v>
      </c>
      <c r="G35" s="37">
        <f t="shared" si="4"/>
        <v>84</v>
      </c>
      <c r="H35" s="37">
        <f t="shared" si="5"/>
        <v>87.5</v>
      </c>
      <c r="I35" s="50">
        <v>11</v>
      </c>
      <c r="J35" s="50">
        <v>11</v>
      </c>
      <c r="K35" s="37">
        <f t="shared" si="6"/>
        <v>44</v>
      </c>
      <c r="L35" s="37">
        <f t="shared" si="7"/>
        <v>45.833333333333329</v>
      </c>
      <c r="M35" s="37">
        <f t="shared" si="17"/>
        <v>52.380952380952387</v>
      </c>
      <c r="N35" s="43">
        <v>21</v>
      </c>
      <c r="O35" s="37">
        <f t="shared" si="0"/>
        <v>84</v>
      </c>
      <c r="P35" s="37">
        <f t="shared" si="8"/>
        <v>87.5</v>
      </c>
      <c r="Q35" s="43">
        <v>8</v>
      </c>
      <c r="R35" s="44">
        <v>3</v>
      </c>
      <c r="S35" s="37">
        <f t="shared" si="9"/>
        <v>37.5</v>
      </c>
      <c r="T35" s="44">
        <v>9</v>
      </c>
      <c r="U35" s="44">
        <v>8</v>
      </c>
      <c r="V35" s="37">
        <f t="shared" si="10"/>
        <v>88.888888888888886</v>
      </c>
      <c r="W35" s="44">
        <v>4086</v>
      </c>
      <c r="X35" s="44">
        <v>3663</v>
      </c>
      <c r="Y35" s="37">
        <f t="shared" si="1"/>
        <v>89.647577092511014</v>
      </c>
      <c r="Z35" s="44">
        <v>3</v>
      </c>
      <c r="AA35" s="44">
        <v>2</v>
      </c>
      <c r="AB35" s="37">
        <f t="shared" si="11"/>
        <v>66.666666666666657</v>
      </c>
      <c r="AC35" s="44">
        <v>12</v>
      </c>
      <c r="AD35" s="44">
        <v>10</v>
      </c>
      <c r="AE35" s="37">
        <f t="shared" si="12"/>
        <v>83.333333333333343</v>
      </c>
      <c r="AF35" s="57">
        <v>62.44588744588745</v>
      </c>
      <c r="AG35" s="44">
        <v>646</v>
      </c>
      <c r="AH35" s="44">
        <v>577</v>
      </c>
      <c r="AI35" s="37">
        <f t="shared" si="13"/>
        <v>89.318885448916404</v>
      </c>
      <c r="AJ35" s="57">
        <v>24.844074844074846</v>
      </c>
      <c r="AK35" s="44">
        <v>319</v>
      </c>
      <c r="AL35" s="44">
        <v>239</v>
      </c>
      <c r="AM35" s="37">
        <f t="shared" si="14"/>
        <v>74.921630094043891</v>
      </c>
      <c r="AN35" s="53">
        <v>16</v>
      </c>
      <c r="AO35" s="54">
        <v>7</v>
      </c>
      <c r="AP35" s="47">
        <v>1217</v>
      </c>
      <c r="AQ35" s="48">
        <v>214549.81</v>
      </c>
      <c r="AR35" s="48"/>
      <c r="AS35" s="48">
        <v>10003.84</v>
      </c>
      <c r="AT35" s="48">
        <v>85884</v>
      </c>
      <c r="AU35" s="48">
        <v>694058.2200000002</v>
      </c>
      <c r="AV35" s="48">
        <v>40412.270000000004</v>
      </c>
      <c r="AW35" s="48">
        <v>3642.4</v>
      </c>
    </row>
    <row r="36" spans="1:49" s="39" customFormat="1">
      <c r="A36" s="40" t="s">
        <v>60</v>
      </c>
      <c r="B36" s="40" t="s">
        <v>85</v>
      </c>
      <c r="C36" s="41">
        <v>25</v>
      </c>
      <c r="D36" s="41">
        <v>24</v>
      </c>
      <c r="E36" s="37">
        <f t="shared" si="3"/>
        <v>104.16666666666667</v>
      </c>
      <c r="F36" s="41">
        <v>20</v>
      </c>
      <c r="G36" s="37">
        <f t="shared" si="4"/>
        <v>80</v>
      </c>
      <c r="H36" s="37">
        <f t="shared" si="5"/>
        <v>83.333333333333343</v>
      </c>
      <c r="I36" s="50">
        <v>6</v>
      </c>
      <c r="J36" s="50">
        <v>6</v>
      </c>
      <c r="K36" s="37">
        <f t="shared" si="6"/>
        <v>24</v>
      </c>
      <c r="L36" s="37">
        <f t="shared" si="7"/>
        <v>25</v>
      </c>
      <c r="M36" s="37">
        <f t="shared" si="17"/>
        <v>30</v>
      </c>
      <c r="N36" s="43">
        <v>21</v>
      </c>
      <c r="O36" s="37">
        <f t="shared" ref="O36:O56" si="20">+IFERROR((N36/C36*100),"-")</f>
        <v>84</v>
      </c>
      <c r="P36" s="37">
        <f t="shared" si="8"/>
        <v>87.5</v>
      </c>
      <c r="Q36" s="43">
        <v>6</v>
      </c>
      <c r="R36" s="44">
        <v>2</v>
      </c>
      <c r="S36" s="37">
        <f t="shared" si="9"/>
        <v>33.333333333333329</v>
      </c>
      <c r="T36" s="44">
        <v>7</v>
      </c>
      <c r="U36" s="44">
        <v>6</v>
      </c>
      <c r="V36" s="37">
        <f t="shared" si="10"/>
        <v>85.714285714285708</v>
      </c>
      <c r="W36" s="44">
        <v>2742</v>
      </c>
      <c r="X36" s="44">
        <v>2672</v>
      </c>
      <c r="Y36" s="37">
        <f t="shared" ref="Y36:Y56" si="21">+IFERROR((X36/W36*100),"-")</f>
        <v>97.447118891320201</v>
      </c>
      <c r="Z36" s="44">
        <v>3</v>
      </c>
      <c r="AA36" s="44">
        <v>2</v>
      </c>
      <c r="AB36" s="37">
        <f t="shared" si="11"/>
        <v>66.666666666666657</v>
      </c>
      <c r="AC36" s="44">
        <v>33</v>
      </c>
      <c r="AD36" s="44">
        <v>11</v>
      </c>
      <c r="AE36" s="37">
        <f t="shared" si="12"/>
        <v>33.333333333333329</v>
      </c>
      <c r="AF36" s="57">
        <v>58.815789473684212</v>
      </c>
      <c r="AG36" s="44">
        <v>478</v>
      </c>
      <c r="AH36" s="44">
        <v>447</v>
      </c>
      <c r="AI36" s="37">
        <f t="shared" si="13"/>
        <v>93.51464435146444</v>
      </c>
      <c r="AJ36" s="57">
        <v>32.598425196850393</v>
      </c>
      <c r="AK36" s="44">
        <v>309</v>
      </c>
      <c r="AL36" s="44">
        <v>207</v>
      </c>
      <c r="AM36" s="37">
        <f t="shared" si="14"/>
        <v>66.990291262135926</v>
      </c>
      <c r="AN36" s="45">
        <v>7</v>
      </c>
      <c r="AO36" s="58">
        <v>4</v>
      </c>
      <c r="AP36" s="47">
        <v>692</v>
      </c>
      <c r="AQ36" s="48"/>
      <c r="AR36" s="48"/>
      <c r="AS36" s="48">
        <v>350590.23999999993</v>
      </c>
      <c r="AT36" s="48">
        <v>116281.9</v>
      </c>
      <c r="AU36" s="48">
        <v>602871.46000000008</v>
      </c>
      <c r="AV36" s="48">
        <v>85632.309999999983</v>
      </c>
      <c r="AW36" s="48">
        <v>8874.84</v>
      </c>
    </row>
    <row r="37" spans="1:49" s="39" customFormat="1">
      <c r="A37" s="40" t="s">
        <v>61</v>
      </c>
      <c r="B37" s="40" t="s">
        <v>5</v>
      </c>
      <c r="C37" s="41">
        <v>19</v>
      </c>
      <c r="D37" s="41">
        <v>23</v>
      </c>
      <c r="E37" s="37">
        <f t="shared" si="3"/>
        <v>82.608695652173907</v>
      </c>
      <c r="F37" s="41">
        <v>18</v>
      </c>
      <c r="G37" s="37">
        <f t="shared" si="4"/>
        <v>94.73684210526315</v>
      </c>
      <c r="H37" s="37">
        <f t="shared" si="5"/>
        <v>78.260869565217391</v>
      </c>
      <c r="I37" s="50">
        <v>7</v>
      </c>
      <c r="J37" s="50">
        <v>7</v>
      </c>
      <c r="K37" s="37">
        <f t="shared" si="6"/>
        <v>36.84210526315789</v>
      </c>
      <c r="L37" s="37">
        <f t="shared" si="7"/>
        <v>30.434782608695656</v>
      </c>
      <c r="M37" s="37">
        <f t="shared" si="17"/>
        <v>38.888888888888893</v>
      </c>
      <c r="N37" s="43">
        <v>19</v>
      </c>
      <c r="O37" s="37">
        <f t="shared" si="20"/>
        <v>100</v>
      </c>
      <c r="P37" s="37">
        <f t="shared" si="8"/>
        <v>82.608695652173907</v>
      </c>
      <c r="Q37" s="43">
        <v>5</v>
      </c>
      <c r="R37" s="44">
        <v>3</v>
      </c>
      <c r="S37" s="37">
        <f t="shared" si="9"/>
        <v>60</v>
      </c>
      <c r="T37" s="44">
        <v>11</v>
      </c>
      <c r="U37" s="44">
        <v>10</v>
      </c>
      <c r="V37" s="37">
        <f t="shared" si="10"/>
        <v>90.909090909090907</v>
      </c>
      <c r="W37" s="44">
        <v>3807</v>
      </c>
      <c r="X37" s="44">
        <v>3765</v>
      </c>
      <c r="Y37" s="37">
        <f t="shared" si="21"/>
        <v>98.896769109535072</v>
      </c>
      <c r="Z37" s="44">
        <v>1</v>
      </c>
      <c r="AA37" s="44">
        <v>1</v>
      </c>
      <c r="AB37" s="37">
        <f t="shared" si="11"/>
        <v>100</v>
      </c>
      <c r="AC37" s="44">
        <v>4</v>
      </c>
      <c r="AD37" s="44">
        <v>4</v>
      </c>
      <c r="AE37" s="37">
        <f t="shared" si="12"/>
        <v>100</v>
      </c>
      <c r="AF37" s="57">
        <v>44.954128440366972</v>
      </c>
      <c r="AG37" s="44">
        <v>543</v>
      </c>
      <c r="AH37" s="44">
        <v>441</v>
      </c>
      <c r="AI37" s="37">
        <f t="shared" si="13"/>
        <v>81.215469613259671</v>
      </c>
      <c r="AJ37" s="57">
        <v>6.9444444444444446</v>
      </c>
      <c r="AK37" s="44">
        <v>247</v>
      </c>
      <c r="AL37" s="44">
        <v>60</v>
      </c>
      <c r="AM37" s="37">
        <f t="shared" si="14"/>
        <v>24.291497975708502</v>
      </c>
      <c r="AN37" s="45">
        <v>12</v>
      </c>
      <c r="AO37" s="58">
        <v>9</v>
      </c>
      <c r="AP37" s="47">
        <v>662</v>
      </c>
      <c r="AQ37" s="48"/>
      <c r="AR37" s="48">
        <v>404254.64</v>
      </c>
      <c r="AS37" s="48">
        <v>562194</v>
      </c>
      <c r="AT37" s="48">
        <v>11605.51</v>
      </c>
      <c r="AU37" s="48">
        <v>421589.85</v>
      </c>
      <c r="AV37" s="48">
        <v>48733.690000000017</v>
      </c>
      <c r="AW37" s="48">
        <v>62247.740000000005</v>
      </c>
    </row>
    <row r="38" spans="1:49" s="39" customFormat="1">
      <c r="A38" s="40" t="s">
        <v>70</v>
      </c>
      <c r="B38" s="40" t="s">
        <v>86</v>
      </c>
      <c r="C38" s="41">
        <v>16</v>
      </c>
      <c r="D38" s="41">
        <v>15</v>
      </c>
      <c r="E38" s="37">
        <f t="shared" si="3"/>
        <v>106.66666666666667</v>
      </c>
      <c r="F38" s="41">
        <v>4</v>
      </c>
      <c r="G38" s="37">
        <f t="shared" si="4"/>
        <v>25</v>
      </c>
      <c r="H38" s="37">
        <f t="shared" si="5"/>
        <v>26.666666666666668</v>
      </c>
      <c r="I38" s="50"/>
      <c r="J38" s="50"/>
      <c r="K38" s="37">
        <f t="shared" si="6"/>
        <v>0</v>
      </c>
      <c r="L38" s="37">
        <f t="shared" si="7"/>
        <v>0</v>
      </c>
      <c r="M38" s="37">
        <f t="shared" si="17"/>
        <v>0</v>
      </c>
      <c r="N38" s="43">
        <v>13</v>
      </c>
      <c r="O38" s="37">
        <f t="shared" si="20"/>
        <v>81.25</v>
      </c>
      <c r="P38" s="37">
        <f t="shared" si="8"/>
        <v>86.666666666666671</v>
      </c>
      <c r="Q38" s="43">
        <v>2</v>
      </c>
      <c r="R38" s="44">
        <v>0</v>
      </c>
      <c r="S38" s="37">
        <f t="shared" si="9"/>
        <v>0</v>
      </c>
      <c r="T38" s="44">
        <v>6</v>
      </c>
      <c r="U38" s="44">
        <v>6</v>
      </c>
      <c r="V38" s="37">
        <f t="shared" si="10"/>
        <v>100</v>
      </c>
      <c r="W38" s="44">
        <v>1225</v>
      </c>
      <c r="X38" s="44">
        <v>1225</v>
      </c>
      <c r="Y38" s="37">
        <f t="shared" si="21"/>
        <v>100</v>
      </c>
      <c r="Z38" s="44">
        <v>1</v>
      </c>
      <c r="AA38" s="44"/>
      <c r="AB38" s="37">
        <f t="shared" si="11"/>
        <v>0</v>
      </c>
      <c r="AC38" s="44"/>
      <c r="AD38" s="44"/>
      <c r="AE38" s="37" t="str">
        <f t="shared" si="12"/>
        <v>-</v>
      </c>
      <c r="AF38" s="57">
        <v>52.12765957446809</v>
      </c>
      <c r="AG38" s="44">
        <v>190</v>
      </c>
      <c r="AH38" s="44">
        <v>147</v>
      </c>
      <c r="AI38" s="37">
        <f t="shared" si="13"/>
        <v>77.368421052631575</v>
      </c>
      <c r="AJ38" s="57">
        <v>11.881188118811881</v>
      </c>
      <c r="AK38" s="44">
        <v>87</v>
      </c>
      <c r="AL38" s="44">
        <v>36</v>
      </c>
      <c r="AM38" s="37">
        <f t="shared" si="14"/>
        <v>41.379310344827587</v>
      </c>
      <c r="AN38" s="45">
        <v>3</v>
      </c>
      <c r="AO38" s="58">
        <v>6</v>
      </c>
      <c r="AP38" s="47">
        <v>489</v>
      </c>
      <c r="AQ38" s="48">
        <v>117722.18</v>
      </c>
      <c r="AR38" s="48">
        <v>711955.8</v>
      </c>
      <c r="AS38" s="48">
        <v>1732168.9900000002</v>
      </c>
      <c r="AT38" s="48">
        <v>215374.88</v>
      </c>
      <c r="AU38" s="48">
        <v>409774.11</v>
      </c>
      <c r="AV38" s="48">
        <v>71487.58</v>
      </c>
      <c r="AW38" s="48"/>
    </row>
    <row r="39" spans="1:49" s="39" customFormat="1">
      <c r="A39" s="40" t="s">
        <v>71</v>
      </c>
      <c r="B39" s="40" t="s">
        <v>86</v>
      </c>
      <c r="C39" s="41">
        <v>26</v>
      </c>
      <c r="D39" s="41">
        <v>26</v>
      </c>
      <c r="E39" s="37">
        <f t="shared" si="3"/>
        <v>100</v>
      </c>
      <c r="F39" s="41">
        <v>18</v>
      </c>
      <c r="G39" s="37">
        <f t="shared" si="4"/>
        <v>69.230769230769226</v>
      </c>
      <c r="H39" s="37">
        <f t="shared" si="5"/>
        <v>69.230769230769226</v>
      </c>
      <c r="I39" s="50">
        <v>8</v>
      </c>
      <c r="J39" s="50">
        <v>8</v>
      </c>
      <c r="K39" s="37">
        <f t="shared" si="6"/>
        <v>30.76923076923077</v>
      </c>
      <c r="L39" s="37">
        <f t="shared" si="7"/>
        <v>30.76923076923077</v>
      </c>
      <c r="M39" s="37">
        <f t="shared" si="17"/>
        <v>44.444444444444443</v>
      </c>
      <c r="N39" s="43">
        <v>22</v>
      </c>
      <c r="O39" s="37">
        <f t="shared" si="20"/>
        <v>84.615384615384613</v>
      </c>
      <c r="P39" s="37">
        <f t="shared" si="8"/>
        <v>84.615384615384613</v>
      </c>
      <c r="Q39" s="43">
        <v>6</v>
      </c>
      <c r="R39" s="44">
        <v>4</v>
      </c>
      <c r="S39" s="37">
        <f t="shared" si="9"/>
        <v>66.666666666666657</v>
      </c>
      <c r="T39" s="44">
        <v>11</v>
      </c>
      <c r="U39" s="44">
        <v>10</v>
      </c>
      <c r="V39" s="37">
        <f t="shared" si="10"/>
        <v>90.909090909090907</v>
      </c>
      <c r="W39" s="44">
        <v>2305</v>
      </c>
      <c r="X39" s="44">
        <v>2305</v>
      </c>
      <c r="Y39" s="37">
        <f t="shared" si="21"/>
        <v>100</v>
      </c>
      <c r="Z39" s="44"/>
      <c r="AA39" s="44"/>
      <c r="AB39" s="37" t="str">
        <f t="shared" si="11"/>
        <v>-</v>
      </c>
      <c r="AC39" s="44">
        <v>4</v>
      </c>
      <c r="AD39" s="44"/>
      <c r="AE39" s="37">
        <f t="shared" si="12"/>
        <v>0</v>
      </c>
      <c r="AF39" s="57">
        <v>55.091819699499169</v>
      </c>
      <c r="AG39" s="44">
        <v>407</v>
      </c>
      <c r="AH39" s="44">
        <v>330</v>
      </c>
      <c r="AI39" s="37">
        <f t="shared" si="13"/>
        <v>81.081081081081081</v>
      </c>
      <c r="AJ39" s="57">
        <v>29.478827361563521</v>
      </c>
      <c r="AK39" s="44">
        <v>254</v>
      </c>
      <c r="AL39" s="44">
        <v>181</v>
      </c>
      <c r="AM39" s="37">
        <f t="shared" si="14"/>
        <v>71.259842519685037</v>
      </c>
      <c r="AN39" s="53">
        <v>6</v>
      </c>
      <c r="AO39" s="54">
        <v>6</v>
      </c>
      <c r="AP39" s="47">
        <v>577</v>
      </c>
      <c r="AQ39" s="48"/>
      <c r="AR39" s="48"/>
      <c r="AS39" s="48">
        <v>74053.59</v>
      </c>
      <c r="AT39" s="48">
        <v>200826.16</v>
      </c>
      <c r="AU39" s="48">
        <v>606418.58999999985</v>
      </c>
      <c r="AV39" s="48">
        <v>5088</v>
      </c>
      <c r="AW39" s="48">
        <v>34720.829999999994</v>
      </c>
    </row>
    <row r="40" spans="1:49" s="39" customFormat="1" ht="13">
      <c r="A40" s="35" t="s">
        <v>6</v>
      </c>
      <c r="B40" s="35"/>
      <c r="C40" s="36">
        <f>SUM(C41:C46)</f>
        <v>41</v>
      </c>
      <c r="D40" s="36">
        <f>SUM(D41:D46)</f>
        <v>56</v>
      </c>
      <c r="E40" s="37">
        <f t="shared" si="3"/>
        <v>73.214285714285708</v>
      </c>
      <c r="F40" s="36">
        <f>SUM(F41:F46)</f>
        <v>23</v>
      </c>
      <c r="G40" s="37">
        <f t="shared" si="4"/>
        <v>56.09756097560976</v>
      </c>
      <c r="H40" s="37">
        <f t="shared" si="5"/>
        <v>41.071428571428569</v>
      </c>
      <c r="I40" s="36">
        <f>SUM(I41:I46)</f>
        <v>5</v>
      </c>
      <c r="J40" s="36">
        <f>SUM(J41:J46)</f>
        <v>5</v>
      </c>
      <c r="K40" s="37">
        <f t="shared" si="6"/>
        <v>12.195121951219512</v>
      </c>
      <c r="L40" s="37">
        <f t="shared" si="7"/>
        <v>8.9285714285714288</v>
      </c>
      <c r="M40" s="37">
        <f t="shared" si="17"/>
        <v>21.739130434782609</v>
      </c>
      <c r="N40" s="36">
        <f>SUM(N41:N46)</f>
        <v>30</v>
      </c>
      <c r="O40" s="37">
        <f t="shared" si="20"/>
        <v>73.170731707317074</v>
      </c>
      <c r="P40" s="37">
        <f t="shared" si="8"/>
        <v>53.571428571428569</v>
      </c>
      <c r="Q40" s="36">
        <f>SUM(Q41:Q46)</f>
        <v>6</v>
      </c>
      <c r="R40" s="36">
        <f>SUM(R41:R46)</f>
        <v>4</v>
      </c>
      <c r="S40" s="37">
        <f t="shared" si="9"/>
        <v>66.666666666666657</v>
      </c>
      <c r="T40" s="36">
        <f>SUM(T41:T46)</f>
        <v>21</v>
      </c>
      <c r="U40" s="36">
        <f>SUM(U41:U46)</f>
        <v>12</v>
      </c>
      <c r="V40" s="37">
        <f t="shared" si="10"/>
        <v>57.142857142857139</v>
      </c>
      <c r="W40" s="36">
        <f>SUM(W41:W46)</f>
        <v>5644</v>
      </c>
      <c r="X40" s="36">
        <f>SUM(X41:X46)</f>
        <v>3676</v>
      </c>
      <c r="Y40" s="37">
        <f t="shared" si="21"/>
        <v>65.131112686038279</v>
      </c>
      <c r="Z40" s="36">
        <f>SUM(Z41:Z46)</f>
        <v>3</v>
      </c>
      <c r="AA40" s="36">
        <f>SUM(AA41:AA46)</f>
        <v>2</v>
      </c>
      <c r="AB40" s="37">
        <f t="shared" si="11"/>
        <v>66.666666666666657</v>
      </c>
      <c r="AC40" s="36">
        <f>SUM(AC41:AC46)</f>
        <v>33</v>
      </c>
      <c r="AD40" s="36">
        <f>SUM(AD41:AD46)</f>
        <v>18</v>
      </c>
      <c r="AE40" s="37">
        <f t="shared" si="12"/>
        <v>54.54545454545454</v>
      </c>
      <c r="AF40" s="49">
        <v>48.502556610664719</v>
      </c>
      <c r="AG40" s="36">
        <f>SUM(AG41:AG46)</f>
        <v>833</v>
      </c>
      <c r="AH40" s="36">
        <f>SUM(AH41:AH46)</f>
        <v>664</v>
      </c>
      <c r="AI40" s="36">
        <f t="shared" ref="AI40" si="22">SUM(AI41:AI46)</f>
        <v>386.71721124146438</v>
      </c>
      <c r="AJ40" s="49">
        <v>20.59079061685491</v>
      </c>
      <c r="AK40" s="36">
        <f>SUM(AK41:AK46)</f>
        <v>336</v>
      </c>
      <c r="AL40" s="36">
        <f>SUM(AL41:AL46)</f>
        <v>237</v>
      </c>
      <c r="AM40" s="37">
        <f t="shared" si="14"/>
        <v>70.535714285714292</v>
      </c>
      <c r="AN40" s="36">
        <f>SUM(AN41:AN46)</f>
        <v>30</v>
      </c>
      <c r="AO40" s="36">
        <f>SUM(AO41:AO46)</f>
        <v>30</v>
      </c>
      <c r="AP40" s="36">
        <f>SUM(AP41:AP46)</f>
        <v>1869</v>
      </c>
      <c r="AQ40" s="38">
        <f>SUM(AQ41:AQ46)</f>
        <v>562600.54999999993</v>
      </c>
      <c r="AR40" s="38">
        <f t="shared" ref="AR40:AW40" si="23">SUM(AR41:AR46)</f>
        <v>3082252.7900000005</v>
      </c>
      <c r="AS40" s="38">
        <f t="shared" si="23"/>
        <v>1661447.5499999998</v>
      </c>
      <c r="AT40" s="38">
        <f t="shared" si="23"/>
        <v>1839335.86</v>
      </c>
      <c r="AU40" s="38">
        <f t="shared" si="23"/>
        <v>2707698.21</v>
      </c>
      <c r="AV40" s="38">
        <f t="shared" si="23"/>
        <v>937088.07000000018</v>
      </c>
      <c r="AW40" s="38">
        <f t="shared" si="23"/>
        <v>165067.32</v>
      </c>
    </row>
    <row r="41" spans="1:49" s="39" customFormat="1">
      <c r="A41" s="40" t="s">
        <v>72</v>
      </c>
      <c r="B41" s="40" t="s">
        <v>86</v>
      </c>
      <c r="C41" s="41">
        <v>8</v>
      </c>
      <c r="D41" s="41">
        <v>7</v>
      </c>
      <c r="E41" s="37">
        <f t="shared" si="3"/>
        <v>114.28571428571428</v>
      </c>
      <c r="F41" s="41">
        <v>3</v>
      </c>
      <c r="G41" s="37">
        <f t="shared" si="4"/>
        <v>37.5</v>
      </c>
      <c r="H41" s="37">
        <f t="shared" si="5"/>
        <v>42.857142857142854</v>
      </c>
      <c r="I41" s="50">
        <v>2</v>
      </c>
      <c r="J41" s="50">
        <v>2</v>
      </c>
      <c r="K41" s="37">
        <f t="shared" si="6"/>
        <v>25</v>
      </c>
      <c r="L41" s="37">
        <f t="shared" si="7"/>
        <v>28.571428571428569</v>
      </c>
      <c r="M41" s="37">
        <f t="shared" si="17"/>
        <v>66.666666666666657</v>
      </c>
      <c r="N41" s="43">
        <v>8</v>
      </c>
      <c r="O41" s="37">
        <f t="shared" si="20"/>
        <v>100</v>
      </c>
      <c r="P41" s="37">
        <f t="shared" si="8"/>
        <v>114.28571428571428</v>
      </c>
      <c r="Q41" s="43">
        <v>1</v>
      </c>
      <c r="R41" s="44">
        <v>0</v>
      </c>
      <c r="S41" s="37">
        <f t="shared" si="9"/>
        <v>0</v>
      </c>
      <c r="T41" s="44"/>
      <c r="U41" s="44"/>
      <c r="V41" s="37" t="str">
        <f t="shared" si="10"/>
        <v>-</v>
      </c>
      <c r="W41" s="44"/>
      <c r="X41" s="44"/>
      <c r="Y41" s="37" t="str">
        <f t="shared" si="21"/>
        <v>-</v>
      </c>
      <c r="Z41" s="44"/>
      <c r="AA41" s="44"/>
      <c r="AB41" s="37" t="str">
        <f t="shared" si="11"/>
        <v>-</v>
      </c>
      <c r="AC41" s="44"/>
      <c r="AD41" s="44"/>
      <c r="AE41" s="37" t="str">
        <f t="shared" si="12"/>
        <v>-</v>
      </c>
      <c r="AF41" s="57"/>
      <c r="AG41" s="44"/>
      <c r="AH41" s="44">
        <v>0</v>
      </c>
      <c r="AI41" s="37" t="str">
        <f t="shared" si="13"/>
        <v>-</v>
      </c>
      <c r="AJ41" s="57"/>
      <c r="AK41" s="44"/>
      <c r="AL41" s="44"/>
      <c r="AM41" s="37" t="str">
        <f t="shared" si="14"/>
        <v>-</v>
      </c>
      <c r="AN41" s="45">
        <v>3</v>
      </c>
      <c r="AO41" s="46">
        <v>3</v>
      </c>
      <c r="AP41" s="47">
        <v>137</v>
      </c>
      <c r="AQ41" s="48"/>
      <c r="AR41" s="48">
        <v>2846877.6100000003</v>
      </c>
      <c r="AS41" s="48"/>
      <c r="AT41" s="48">
        <v>331656.76000000007</v>
      </c>
      <c r="AU41" s="48">
        <v>391243.66</v>
      </c>
      <c r="AV41" s="48">
        <v>23762.699999999997</v>
      </c>
      <c r="AW41" s="48">
        <v>26925.920000000006</v>
      </c>
    </row>
    <row r="42" spans="1:49" s="39" customFormat="1">
      <c r="A42" s="40" t="s">
        <v>73</v>
      </c>
      <c r="B42" s="40" t="s">
        <v>85</v>
      </c>
      <c r="C42" s="41">
        <v>4</v>
      </c>
      <c r="D42" s="41">
        <v>12</v>
      </c>
      <c r="E42" s="37">
        <f t="shared" si="3"/>
        <v>33.333333333333329</v>
      </c>
      <c r="F42" s="41">
        <v>2</v>
      </c>
      <c r="G42" s="37">
        <f t="shared" si="4"/>
        <v>50</v>
      </c>
      <c r="H42" s="37">
        <f t="shared" si="5"/>
        <v>16.666666666666664</v>
      </c>
      <c r="I42" s="50"/>
      <c r="J42" s="50"/>
      <c r="K42" s="37">
        <f t="shared" si="6"/>
        <v>0</v>
      </c>
      <c r="L42" s="37">
        <f t="shared" si="7"/>
        <v>0</v>
      </c>
      <c r="M42" s="37">
        <f t="shared" si="17"/>
        <v>0</v>
      </c>
      <c r="N42" s="43">
        <v>3</v>
      </c>
      <c r="O42" s="37">
        <f t="shared" si="20"/>
        <v>75</v>
      </c>
      <c r="P42" s="37">
        <f t="shared" si="8"/>
        <v>25</v>
      </c>
      <c r="Q42" s="43"/>
      <c r="R42" s="44">
        <v>0</v>
      </c>
      <c r="S42" s="37" t="str">
        <f t="shared" si="9"/>
        <v>-</v>
      </c>
      <c r="T42" s="44">
        <v>6</v>
      </c>
      <c r="U42" s="44">
        <v>4</v>
      </c>
      <c r="V42" s="37">
        <f t="shared" si="10"/>
        <v>66.666666666666657</v>
      </c>
      <c r="W42" s="44">
        <v>1812</v>
      </c>
      <c r="X42" s="44">
        <v>1229</v>
      </c>
      <c r="Y42" s="37">
        <f t="shared" si="21"/>
        <v>67.82560706401766</v>
      </c>
      <c r="Z42" s="44"/>
      <c r="AA42" s="44"/>
      <c r="AB42" s="37" t="str">
        <f t="shared" si="11"/>
        <v>-</v>
      </c>
      <c r="AC42" s="44"/>
      <c r="AD42" s="44"/>
      <c r="AE42" s="37" t="str">
        <f t="shared" si="12"/>
        <v>-</v>
      </c>
      <c r="AF42" s="57">
        <v>73.478260869565219</v>
      </c>
      <c r="AG42" s="44">
        <v>368</v>
      </c>
      <c r="AH42" s="44">
        <v>338</v>
      </c>
      <c r="AI42" s="37">
        <f t="shared" si="13"/>
        <v>91.847826086956516</v>
      </c>
      <c r="AJ42" s="57">
        <v>35.227272727272727</v>
      </c>
      <c r="AK42" s="44">
        <v>161</v>
      </c>
      <c r="AL42" s="44">
        <v>155</v>
      </c>
      <c r="AM42" s="37">
        <f t="shared" si="14"/>
        <v>96.273291925465841</v>
      </c>
      <c r="AN42" s="45">
        <v>10</v>
      </c>
      <c r="AO42" s="46">
        <v>6</v>
      </c>
      <c r="AP42" s="47">
        <v>366</v>
      </c>
      <c r="AQ42" s="48"/>
      <c r="AR42" s="48"/>
      <c r="AS42" s="48">
        <v>30264.399999999998</v>
      </c>
      <c r="AT42" s="48">
        <v>225721.30000000002</v>
      </c>
      <c r="AU42" s="48">
        <v>930775.56999999983</v>
      </c>
      <c r="AV42" s="48">
        <v>618491.67000000027</v>
      </c>
      <c r="AW42" s="48"/>
    </row>
    <row r="43" spans="1:49" s="39" customFormat="1">
      <c r="A43" s="40" t="s">
        <v>74</v>
      </c>
      <c r="B43" s="40" t="s">
        <v>5</v>
      </c>
      <c r="C43" s="41">
        <v>6</v>
      </c>
      <c r="D43" s="41">
        <v>6</v>
      </c>
      <c r="E43" s="37">
        <f t="shared" si="3"/>
        <v>100</v>
      </c>
      <c r="F43" s="41">
        <v>4</v>
      </c>
      <c r="G43" s="37">
        <f t="shared" si="4"/>
        <v>66.666666666666657</v>
      </c>
      <c r="H43" s="37">
        <f t="shared" si="5"/>
        <v>66.666666666666657</v>
      </c>
      <c r="I43" s="50"/>
      <c r="J43" s="50"/>
      <c r="K43" s="37">
        <f t="shared" si="6"/>
        <v>0</v>
      </c>
      <c r="L43" s="37">
        <f t="shared" si="7"/>
        <v>0</v>
      </c>
      <c r="M43" s="37">
        <f t="shared" si="17"/>
        <v>0</v>
      </c>
      <c r="N43" s="43">
        <v>5</v>
      </c>
      <c r="O43" s="37">
        <f t="shared" si="20"/>
        <v>83.333333333333343</v>
      </c>
      <c r="P43" s="37">
        <f t="shared" si="8"/>
        <v>83.333333333333343</v>
      </c>
      <c r="Q43" s="43">
        <v>2</v>
      </c>
      <c r="R43" s="44">
        <v>1</v>
      </c>
      <c r="S43" s="37">
        <f t="shared" si="9"/>
        <v>50</v>
      </c>
      <c r="T43" s="44">
        <v>6</v>
      </c>
      <c r="U43" s="44">
        <v>2</v>
      </c>
      <c r="V43" s="37">
        <f t="shared" si="10"/>
        <v>33.333333333333329</v>
      </c>
      <c r="W43" s="59">
        <v>1538</v>
      </c>
      <c r="X43" s="44">
        <v>667</v>
      </c>
      <c r="Y43" s="37">
        <f t="shared" si="21"/>
        <v>43.368010403120941</v>
      </c>
      <c r="Z43" s="44"/>
      <c r="AA43" s="44"/>
      <c r="AB43" s="37" t="str">
        <f t="shared" si="11"/>
        <v>-</v>
      </c>
      <c r="AC43" s="44"/>
      <c r="AD43" s="44"/>
      <c r="AE43" s="37" t="str">
        <f t="shared" si="12"/>
        <v>-</v>
      </c>
      <c r="AF43" s="57">
        <v>33.443708609271525</v>
      </c>
      <c r="AG43" s="44">
        <v>146</v>
      </c>
      <c r="AH43" s="44">
        <v>101</v>
      </c>
      <c r="AI43" s="37">
        <f t="shared" si="13"/>
        <v>69.178082191780817</v>
      </c>
      <c r="AJ43" s="57">
        <v>4.5283018867924527</v>
      </c>
      <c r="AK43" s="44">
        <v>38</v>
      </c>
      <c r="AL43" s="44">
        <v>12</v>
      </c>
      <c r="AM43" s="37">
        <f t="shared" si="14"/>
        <v>31.578947368421051</v>
      </c>
      <c r="AN43" s="45">
        <v>0</v>
      </c>
      <c r="AO43" s="46">
        <v>6</v>
      </c>
      <c r="AP43" s="47">
        <v>332</v>
      </c>
      <c r="AQ43" s="48">
        <v>212293</v>
      </c>
      <c r="AR43" s="48"/>
      <c r="AS43" s="48">
        <v>627581.86999999988</v>
      </c>
      <c r="AT43" s="48">
        <v>98600</v>
      </c>
      <c r="AU43" s="48">
        <v>328042.66000000009</v>
      </c>
      <c r="AV43" s="48">
        <v>72396.89</v>
      </c>
      <c r="AW43" s="48"/>
    </row>
    <row r="44" spans="1:49" s="39" customFormat="1">
      <c r="A44" s="40" t="s">
        <v>75</v>
      </c>
      <c r="B44" s="40" t="s">
        <v>5</v>
      </c>
      <c r="C44" s="41">
        <v>3</v>
      </c>
      <c r="D44" s="41">
        <v>5</v>
      </c>
      <c r="E44" s="37">
        <f t="shared" si="3"/>
        <v>60</v>
      </c>
      <c r="F44" s="41">
        <v>2</v>
      </c>
      <c r="G44" s="37">
        <f t="shared" si="4"/>
        <v>66.666666666666657</v>
      </c>
      <c r="H44" s="37">
        <f t="shared" si="5"/>
        <v>40</v>
      </c>
      <c r="I44" s="50">
        <v>1</v>
      </c>
      <c r="J44" s="50">
        <v>1</v>
      </c>
      <c r="K44" s="37">
        <f t="shared" si="6"/>
        <v>33.333333333333329</v>
      </c>
      <c r="L44" s="37">
        <f t="shared" si="7"/>
        <v>20</v>
      </c>
      <c r="M44" s="37">
        <f t="shared" si="17"/>
        <v>50</v>
      </c>
      <c r="N44" s="43">
        <v>2</v>
      </c>
      <c r="O44" s="37">
        <f t="shared" si="20"/>
        <v>66.666666666666657</v>
      </c>
      <c r="P44" s="37">
        <f t="shared" si="8"/>
        <v>40</v>
      </c>
      <c r="Q44" s="43"/>
      <c r="R44" s="44">
        <v>0</v>
      </c>
      <c r="S44" s="37" t="str">
        <f t="shared" si="9"/>
        <v>-</v>
      </c>
      <c r="T44" s="44">
        <v>3</v>
      </c>
      <c r="U44" s="44"/>
      <c r="V44" s="37">
        <f t="shared" si="10"/>
        <v>0</v>
      </c>
      <c r="W44" s="44">
        <v>514</v>
      </c>
      <c r="X44" s="44"/>
      <c r="Y44" s="37">
        <f t="shared" si="21"/>
        <v>0</v>
      </c>
      <c r="Z44" s="44"/>
      <c r="AA44" s="44"/>
      <c r="AB44" s="37" t="str">
        <f t="shared" si="11"/>
        <v>-</v>
      </c>
      <c r="AC44" s="44"/>
      <c r="AD44" s="44"/>
      <c r="AE44" s="37" t="str">
        <f t="shared" si="12"/>
        <v>-</v>
      </c>
      <c r="AF44" s="57">
        <v>32.352941176470587</v>
      </c>
      <c r="AG44" s="44">
        <v>73</v>
      </c>
      <c r="AH44" s="44">
        <v>55</v>
      </c>
      <c r="AI44" s="37">
        <f t="shared" si="13"/>
        <v>75.342465753424662</v>
      </c>
      <c r="AJ44" s="57"/>
      <c r="AK44" s="44">
        <v>33</v>
      </c>
      <c r="AL44" s="44"/>
      <c r="AM44" s="37">
        <f t="shared" si="14"/>
        <v>0</v>
      </c>
      <c r="AN44" s="45">
        <v>1</v>
      </c>
      <c r="AO44" s="46">
        <v>5</v>
      </c>
      <c r="AP44" s="47">
        <v>272</v>
      </c>
      <c r="AQ44" s="48">
        <v>77039</v>
      </c>
      <c r="AR44" s="48">
        <v>41667.199999999997</v>
      </c>
      <c r="AS44" s="48">
        <v>400297.44000000006</v>
      </c>
      <c r="AT44" s="48">
        <v>1000226.51</v>
      </c>
      <c r="AU44" s="48">
        <v>268989.25</v>
      </c>
      <c r="AV44" s="48">
        <v>186445.15</v>
      </c>
      <c r="AW44" s="48"/>
    </row>
    <row r="45" spans="1:49" s="39" customFormat="1">
      <c r="A45" s="40" t="s">
        <v>76</v>
      </c>
      <c r="B45" s="40" t="s">
        <v>87</v>
      </c>
      <c r="C45" s="41">
        <v>5</v>
      </c>
      <c r="D45" s="41">
        <v>6</v>
      </c>
      <c r="E45" s="37">
        <f t="shared" si="3"/>
        <v>83.333333333333343</v>
      </c>
      <c r="F45" s="41">
        <v>3</v>
      </c>
      <c r="G45" s="37">
        <f t="shared" si="4"/>
        <v>60</v>
      </c>
      <c r="H45" s="37">
        <f t="shared" si="5"/>
        <v>50</v>
      </c>
      <c r="I45" s="50"/>
      <c r="J45" s="50"/>
      <c r="K45" s="37">
        <f t="shared" si="6"/>
        <v>0</v>
      </c>
      <c r="L45" s="37">
        <f t="shared" si="7"/>
        <v>0</v>
      </c>
      <c r="M45" s="37">
        <f t="shared" si="17"/>
        <v>0</v>
      </c>
      <c r="N45" s="43">
        <v>5</v>
      </c>
      <c r="O45" s="37">
        <f t="shared" si="20"/>
        <v>100</v>
      </c>
      <c r="P45" s="37">
        <f t="shared" si="8"/>
        <v>83.333333333333343</v>
      </c>
      <c r="Q45" s="43">
        <v>1</v>
      </c>
      <c r="R45" s="44">
        <v>1</v>
      </c>
      <c r="S45" s="37">
        <f t="shared" si="9"/>
        <v>100</v>
      </c>
      <c r="T45" s="44">
        <v>2</v>
      </c>
      <c r="U45" s="44">
        <v>2</v>
      </c>
      <c r="V45" s="37">
        <f t="shared" si="10"/>
        <v>100</v>
      </c>
      <c r="W45" s="44">
        <v>616</v>
      </c>
      <c r="X45" s="44">
        <v>616</v>
      </c>
      <c r="Y45" s="37">
        <f t="shared" si="21"/>
        <v>100</v>
      </c>
      <c r="Z45" s="44"/>
      <c r="AA45" s="44"/>
      <c r="AB45" s="37" t="str">
        <f t="shared" si="11"/>
        <v>-</v>
      </c>
      <c r="AC45" s="44"/>
      <c r="AD45" s="44"/>
      <c r="AE45" s="37" t="str">
        <f t="shared" si="12"/>
        <v>-</v>
      </c>
      <c r="AF45" s="57">
        <v>67.213114754098356</v>
      </c>
      <c r="AG45" s="44">
        <v>86</v>
      </c>
      <c r="AH45" s="44">
        <v>82</v>
      </c>
      <c r="AI45" s="37">
        <f t="shared" si="13"/>
        <v>95.348837209302332</v>
      </c>
      <c r="AJ45" s="57">
        <v>47.413793103448278</v>
      </c>
      <c r="AK45" s="44">
        <v>59</v>
      </c>
      <c r="AL45" s="44">
        <v>55</v>
      </c>
      <c r="AM45" s="37">
        <f t="shared" si="14"/>
        <v>93.220338983050837</v>
      </c>
      <c r="AN45" s="45">
        <v>0</v>
      </c>
      <c r="AO45" s="46">
        <v>4</v>
      </c>
      <c r="AP45" s="47">
        <v>155</v>
      </c>
      <c r="AQ45" s="48">
        <v>169847.61000000002</v>
      </c>
      <c r="AR45" s="48"/>
      <c r="AS45" s="48">
        <v>175900.61</v>
      </c>
      <c r="AT45" s="48">
        <v>113131.31999999999</v>
      </c>
      <c r="AU45" s="48">
        <v>403047.50999999989</v>
      </c>
      <c r="AV45" s="48">
        <v>16937.830000000002</v>
      </c>
      <c r="AW45" s="48"/>
    </row>
    <row r="46" spans="1:49" s="39" customFormat="1">
      <c r="A46" s="40" t="s">
        <v>62</v>
      </c>
      <c r="B46" s="40" t="s">
        <v>84</v>
      </c>
      <c r="C46" s="41">
        <v>15</v>
      </c>
      <c r="D46" s="41">
        <v>20</v>
      </c>
      <c r="E46" s="37">
        <f t="shared" si="3"/>
        <v>75</v>
      </c>
      <c r="F46" s="41">
        <v>9</v>
      </c>
      <c r="G46" s="37">
        <f t="shared" si="4"/>
        <v>60</v>
      </c>
      <c r="H46" s="37">
        <f t="shared" si="5"/>
        <v>45</v>
      </c>
      <c r="I46" s="50">
        <v>2</v>
      </c>
      <c r="J46" s="50">
        <v>2</v>
      </c>
      <c r="K46" s="37">
        <f t="shared" si="6"/>
        <v>13.333333333333334</v>
      </c>
      <c r="L46" s="37">
        <f t="shared" si="7"/>
        <v>10</v>
      </c>
      <c r="M46" s="37">
        <f t="shared" si="17"/>
        <v>22.222222222222221</v>
      </c>
      <c r="N46" s="43">
        <v>7</v>
      </c>
      <c r="O46" s="37">
        <f t="shared" si="20"/>
        <v>46.666666666666664</v>
      </c>
      <c r="P46" s="37">
        <f t="shared" si="8"/>
        <v>35</v>
      </c>
      <c r="Q46" s="43">
        <v>2</v>
      </c>
      <c r="R46" s="44">
        <v>2</v>
      </c>
      <c r="S46" s="37">
        <f t="shared" si="9"/>
        <v>100</v>
      </c>
      <c r="T46" s="44">
        <v>4</v>
      </c>
      <c r="U46" s="44">
        <v>4</v>
      </c>
      <c r="V46" s="37">
        <f t="shared" si="10"/>
        <v>100</v>
      </c>
      <c r="W46" s="44">
        <v>1164</v>
      </c>
      <c r="X46" s="44">
        <v>1164</v>
      </c>
      <c r="Y46" s="37">
        <f t="shared" si="21"/>
        <v>100</v>
      </c>
      <c r="Z46" s="44">
        <v>3</v>
      </c>
      <c r="AA46" s="44">
        <v>2</v>
      </c>
      <c r="AB46" s="37">
        <f t="shared" si="11"/>
        <v>66.666666666666657</v>
      </c>
      <c r="AC46" s="44">
        <v>33</v>
      </c>
      <c r="AD46" s="44">
        <v>18</v>
      </c>
      <c r="AE46" s="37">
        <f t="shared" si="12"/>
        <v>54.54545454545454</v>
      </c>
      <c r="AF46" s="57">
        <v>27.936507936507937</v>
      </c>
      <c r="AG46" s="44">
        <v>160</v>
      </c>
      <c r="AH46" s="44">
        <v>88</v>
      </c>
      <c r="AI46" s="37">
        <f t="shared" si="13"/>
        <v>55.000000000000007</v>
      </c>
      <c r="AJ46" s="57">
        <v>4.5454545454545459</v>
      </c>
      <c r="AK46" s="44">
        <v>45</v>
      </c>
      <c r="AL46" s="44">
        <v>15</v>
      </c>
      <c r="AM46" s="37">
        <f t="shared" si="14"/>
        <v>33.333333333333329</v>
      </c>
      <c r="AN46" s="45">
        <v>16</v>
      </c>
      <c r="AO46" s="46">
        <v>6</v>
      </c>
      <c r="AP46" s="47">
        <v>607</v>
      </c>
      <c r="AQ46" s="48">
        <v>103420.93999999999</v>
      </c>
      <c r="AR46" s="48">
        <v>193707.97999999998</v>
      </c>
      <c r="AS46" s="48">
        <v>427403.23</v>
      </c>
      <c r="AT46" s="48">
        <v>69999.97</v>
      </c>
      <c r="AU46" s="48">
        <v>385599.56</v>
      </c>
      <c r="AV46" s="48">
        <v>19053.829999999998</v>
      </c>
      <c r="AW46" s="48">
        <v>138141.4</v>
      </c>
    </row>
    <row r="47" spans="1:49" s="39" customFormat="1" ht="13">
      <c r="A47" s="35" t="s">
        <v>7</v>
      </c>
      <c r="B47" s="35"/>
      <c r="C47" s="36">
        <f>SUM(C48:C55)</f>
        <v>115</v>
      </c>
      <c r="D47" s="36">
        <f>SUM(D48:D55)</f>
        <v>91</v>
      </c>
      <c r="E47" s="37">
        <f t="shared" si="3"/>
        <v>126.37362637362637</v>
      </c>
      <c r="F47" s="36">
        <f>SUM(F48:F55)</f>
        <v>105</v>
      </c>
      <c r="G47" s="37">
        <f t="shared" si="4"/>
        <v>91.304347826086953</v>
      </c>
      <c r="H47" s="37">
        <f t="shared" si="5"/>
        <v>115.38461538461537</v>
      </c>
      <c r="I47" s="36">
        <f>SUM(I48:I55)</f>
        <v>75</v>
      </c>
      <c r="J47" s="36">
        <f>SUM(J48:J55)</f>
        <v>75</v>
      </c>
      <c r="K47" s="37">
        <f t="shared" si="6"/>
        <v>65.217391304347828</v>
      </c>
      <c r="L47" s="37">
        <f t="shared" si="7"/>
        <v>82.417582417582409</v>
      </c>
      <c r="M47" s="37">
        <f t="shared" si="17"/>
        <v>71.428571428571431</v>
      </c>
      <c r="N47" s="36">
        <f>SUM(N48:N55)</f>
        <v>97</v>
      </c>
      <c r="O47" s="37">
        <f t="shared" si="20"/>
        <v>84.34782608695653</v>
      </c>
      <c r="P47" s="37">
        <f t="shared" si="8"/>
        <v>106.5934065934066</v>
      </c>
      <c r="Q47" s="36">
        <f>SUM(Q48:Q55)</f>
        <v>22</v>
      </c>
      <c r="R47" s="36">
        <f>SUM(R48:R55)</f>
        <v>17</v>
      </c>
      <c r="S47" s="37">
        <f t="shared" si="9"/>
        <v>77.272727272727266</v>
      </c>
      <c r="T47" s="36">
        <f>SUM(T48:T55)</f>
        <v>0</v>
      </c>
      <c r="U47" s="36">
        <f>SUM(U48:U55)</f>
        <v>0</v>
      </c>
      <c r="V47" s="37" t="str">
        <f t="shared" si="10"/>
        <v>-</v>
      </c>
      <c r="W47" s="36">
        <f>SUM(W48:W55)</f>
        <v>0</v>
      </c>
      <c r="X47" s="36">
        <f>SUM(X48:X55)</f>
        <v>0</v>
      </c>
      <c r="Y47" s="37" t="str">
        <f t="shared" si="21"/>
        <v>-</v>
      </c>
      <c r="Z47" s="36">
        <f>SUM(Z48:Z55)</f>
        <v>4</v>
      </c>
      <c r="AA47" s="36">
        <f>SUM(AA48:AA55)</f>
        <v>4</v>
      </c>
      <c r="AB47" s="37">
        <f t="shared" si="11"/>
        <v>100</v>
      </c>
      <c r="AC47" s="36">
        <f>SUM(AC48:AC55)</f>
        <v>85</v>
      </c>
      <c r="AD47" s="36">
        <f>SUM(AD48:AD55)</f>
        <v>85</v>
      </c>
      <c r="AE47" s="37">
        <f t="shared" si="12"/>
        <v>100</v>
      </c>
      <c r="AF47" s="49"/>
      <c r="AG47" s="36">
        <f>SUM(AG48:AG55)</f>
        <v>0</v>
      </c>
      <c r="AH47" s="36">
        <f>SUM(AH48:AH55)</f>
        <v>0</v>
      </c>
      <c r="AI47" s="37" t="str">
        <f t="shared" si="13"/>
        <v>-</v>
      </c>
      <c r="AJ47" s="49"/>
      <c r="AK47" s="36">
        <f>SUM(AK48:AK55)</f>
        <v>0</v>
      </c>
      <c r="AL47" s="36">
        <f>SUM(AL48:AL55)</f>
        <v>0</v>
      </c>
      <c r="AM47" s="37" t="str">
        <f t="shared" si="14"/>
        <v>-</v>
      </c>
      <c r="AN47" s="36">
        <f>SUM(AN48:AN55)</f>
        <v>5</v>
      </c>
      <c r="AO47" s="36">
        <f>SUM(AO48:AO55)</f>
        <v>7</v>
      </c>
      <c r="AP47" s="36">
        <f>SUM(AP48:AP55)</f>
        <v>262</v>
      </c>
      <c r="AQ47" s="38">
        <f>SUM(AQ48:AQ55)</f>
        <v>107016.22</v>
      </c>
      <c r="AR47" s="38">
        <f t="shared" ref="AR47:AW47" si="24">SUM(AR48:AR55)</f>
        <v>2568962.8899999997</v>
      </c>
      <c r="AS47" s="38">
        <f t="shared" si="24"/>
        <v>1256135.24</v>
      </c>
      <c r="AT47" s="38">
        <f t="shared" si="24"/>
        <v>1040531.76</v>
      </c>
      <c r="AU47" s="38">
        <f t="shared" si="24"/>
        <v>1469207.3299999998</v>
      </c>
      <c r="AV47" s="38">
        <f t="shared" si="24"/>
        <v>480107.35999999993</v>
      </c>
      <c r="AW47" s="38">
        <f t="shared" si="24"/>
        <v>426463.00000000006</v>
      </c>
    </row>
    <row r="48" spans="1:49" s="39" customFormat="1">
      <c r="A48" s="40" t="s">
        <v>8</v>
      </c>
      <c r="B48" s="40" t="s">
        <v>81</v>
      </c>
      <c r="C48" s="60">
        <v>25</v>
      </c>
      <c r="D48" s="60">
        <v>25</v>
      </c>
      <c r="E48" s="37">
        <f t="shared" si="3"/>
        <v>100</v>
      </c>
      <c r="F48" s="60">
        <v>25</v>
      </c>
      <c r="G48" s="37">
        <f t="shared" si="4"/>
        <v>100</v>
      </c>
      <c r="H48" s="37">
        <f t="shared" si="5"/>
        <v>100</v>
      </c>
      <c r="I48" s="50">
        <v>24</v>
      </c>
      <c r="J48" s="50">
        <v>24</v>
      </c>
      <c r="K48" s="37">
        <f t="shared" si="6"/>
        <v>96</v>
      </c>
      <c r="L48" s="37">
        <f t="shared" si="7"/>
        <v>96</v>
      </c>
      <c r="M48" s="37">
        <f t="shared" si="17"/>
        <v>96</v>
      </c>
      <c r="N48" s="43">
        <v>24</v>
      </c>
      <c r="O48" s="37">
        <f t="shared" si="20"/>
        <v>96</v>
      </c>
      <c r="P48" s="37">
        <f t="shared" si="8"/>
        <v>96</v>
      </c>
      <c r="Q48" s="43">
        <v>5</v>
      </c>
      <c r="R48" s="44">
        <v>5</v>
      </c>
      <c r="S48" s="37">
        <f t="shared" si="9"/>
        <v>100</v>
      </c>
      <c r="T48" s="44"/>
      <c r="U48" s="44"/>
      <c r="V48" s="37" t="str">
        <f t="shared" si="10"/>
        <v>-</v>
      </c>
      <c r="W48" s="44"/>
      <c r="X48" s="44"/>
      <c r="Y48" s="37" t="str">
        <f t="shared" si="21"/>
        <v>-</v>
      </c>
      <c r="Z48" s="44">
        <v>3</v>
      </c>
      <c r="AA48" s="44">
        <v>3</v>
      </c>
      <c r="AB48" s="37">
        <f t="shared" si="11"/>
        <v>100</v>
      </c>
      <c r="AC48" s="44">
        <v>69</v>
      </c>
      <c r="AD48" s="44">
        <v>69</v>
      </c>
      <c r="AE48" s="37">
        <f t="shared" si="12"/>
        <v>100</v>
      </c>
      <c r="AF48" s="57"/>
      <c r="AG48" s="44"/>
      <c r="AH48" s="44"/>
      <c r="AI48" s="37" t="str">
        <f t="shared" si="13"/>
        <v>-</v>
      </c>
      <c r="AJ48" s="57"/>
      <c r="AK48" s="44"/>
      <c r="AL48" s="44"/>
      <c r="AM48" s="37" t="str">
        <f t="shared" si="14"/>
        <v>-</v>
      </c>
      <c r="AN48" s="45">
        <v>5</v>
      </c>
      <c r="AO48" s="46">
        <v>1</v>
      </c>
      <c r="AP48" s="61">
        <v>167</v>
      </c>
      <c r="AQ48" s="48">
        <v>5000</v>
      </c>
      <c r="AR48" s="48">
        <v>452463.88</v>
      </c>
      <c r="AS48" s="48">
        <v>371559.67999999999</v>
      </c>
      <c r="AT48" s="48">
        <v>193301.62</v>
      </c>
      <c r="AU48" s="48">
        <v>171718.39</v>
      </c>
      <c r="AV48" s="48">
        <v>336908.29</v>
      </c>
      <c r="AW48" s="48">
        <v>35360.280000000006</v>
      </c>
    </row>
    <row r="49" spans="1:49" s="39" customFormat="1">
      <c r="A49" s="40" t="s">
        <v>9</v>
      </c>
      <c r="B49" s="40" t="s">
        <v>82</v>
      </c>
      <c r="C49" s="60">
        <v>16</v>
      </c>
      <c r="D49" s="60">
        <v>15</v>
      </c>
      <c r="E49" s="37">
        <f t="shared" si="3"/>
        <v>106.66666666666667</v>
      </c>
      <c r="F49" s="60">
        <v>14</v>
      </c>
      <c r="G49" s="37">
        <f t="shared" si="4"/>
        <v>87.5</v>
      </c>
      <c r="H49" s="37">
        <f t="shared" si="5"/>
        <v>93.333333333333329</v>
      </c>
      <c r="I49" s="50">
        <v>6</v>
      </c>
      <c r="J49" s="50">
        <v>6</v>
      </c>
      <c r="K49" s="37">
        <f t="shared" si="6"/>
        <v>37.5</v>
      </c>
      <c r="L49" s="37">
        <f t="shared" si="7"/>
        <v>40</v>
      </c>
      <c r="M49" s="37">
        <f t="shared" si="17"/>
        <v>42.857142857142854</v>
      </c>
      <c r="N49" s="43">
        <v>12</v>
      </c>
      <c r="O49" s="37">
        <f t="shared" si="20"/>
        <v>75</v>
      </c>
      <c r="P49" s="37">
        <f t="shared" si="8"/>
        <v>80</v>
      </c>
      <c r="Q49" s="43">
        <v>4</v>
      </c>
      <c r="R49" s="44">
        <v>2</v>
      </c>
      <c r="S49" s="37">
        <f t="shared" si="9"/>
        <v>50</v>
      </c>
      <c r="T49" s="44"/>
      <c r="U49" s="44"/>
      <c r="V49" s="37" t="str">
        <f t="shared" si="10"/>
        <v>-</v>
      </c>
      <c r="W49" s="44"/>
      <c r="X49" s="44"/>
      <c r="Y49" s="37" t="str">
        <f t="shared" si="21"/>
        <v>-</v>
      </c>
      <c r="Z49" s="44">
        <v>1</v>
      </c>
      <c r="AA49" s="44">
        <v>1</v>
      </c>
      <c r="AB49" s="37">
        <f t="shared" si="11"/>
        <v>100</v>
      </c>
      <c r="AC49" s="44">
        <v>16</v>
      </c>
      <c r="AD49" s="44">
        <v>16</v>
      </c>
      <c r="AE49" s="37">
        <f t="shared" si="12"/>
        <v>100</v>
      </c>
      <c r="AF49" s="57"/>
      <c r="AG49" s="44"/>
      <c r="AH49" s="44"/>
      <c r="AI49" s="37" t="str">
        <f t="shared" si="13"/>
        <v>-</v>
      </c>
      <c r="AJ49" s="57"/>
      <c r="AK49" s="44"/>
      <c r="AL49" s="44"/>
      <c r="AM49" s="37" t="str">
        <f t="shared" si="14"/>
        <v>-</v>
      </c>
      <c r="AN49" s="45">
        <v>0</v>
      </c>
      <c r="AO49" s="46">
        <v>1</v>
      </c>
      <c r="AP49" s="61">
        <v>95</v>
      </c>
      <c r="AQ49" s="48"/>
      <c r="AR49" s="48"/>
      <c r="AS49" s="48">
        <v>126525.28</v>
      </c>
      <c r="AT49" s="48">
        <v>15175.04</v>
      </c>
      <c r="AU49" s="48">
        <v>80899.42</v>
      </c>
      <c r="AV49" s="48">
        <v>5088.04</v>
      </c>
      <c r="AW49" s="48"/>
    </row>
    <row r="50" spans="1:49" s="39" customFormat="1">
      <c r="A50" s="40" t="s">
        <v>10</v>
      </c>
      <c r="B50" s="40" t="s">
        <v>84</v>
      </c>
      <c r="C50" s="60">
        <v>24</v>
      </c>
      <c r="D50" s="60"/>
      <c r="E50" s="37" t="str">
        <f t="shared" si="3"/>
        <v>-</v>
      </c>
      <c r="F50" s="60">
        <v>23</v>
      </c>
      <c r="G50" s="37">
        <f t="shared" si="4"/>
        <v>95.833333333333343</v>
      </c>
      <c r="H50" s="37" t="str">
        <f t="shared" si="5"/>
        <v>-</v>
      </c>
      <c r="I50" s="50">
        <v>14</v>
      </c>
      <c r="J50" s="50">
        <v>14</v>
      </c>
      <c r="K50" s="37">
        <f t="shared" si="6"/>
        <v>58.333333333333336</v>
      </c>
      <c r="L50" s="37" t="str">
        <f t="shared" si="7"/>
        <v>-</v>
      </c>
      <c r="M50" s="37">
        <f t="shared" si="17"/>
        <v>60.869565217391312</v>
      </c>
      <c r="N50" s="43">
        <v>22</v>
      </c>
      <c r="O50" s="37">
        <f t="shared" si="20"/>
        <v>91.666666666666657</v>
      </c>
      <c r="P50" s="37" t="str">
        <f t="shared" si="8"/>
        <v>-</v>
      </c>
      <c r="Q50" s="43">
        <v>3</v>
      </c>
      <c r="R50" s="44">
        <v>3</v>
      </c>
      <c r="S50" s="37">
        <f t="shared" si="9"/>
        <v>100</v>
      </c>
      <c r="T50" s="44"/>
      <c r="U50" s="44"/>
      <c r="V50" s="37" t="str">
        <f t="shared" si="10"/>
        <v>-</v>
      </c>
      <c r="W50" s="44"/>
      <c r="X50" s="44"/>
      <c r="Y50" s="37" t="str">
        <f t="shared" si="21"/>
        <v>-</v>
      </c>
      <c r="Z50" s="44"/>
      <c r="AA50" s="44"/>
      <c r="AB50" s="37" t="str">
        <f t="shared" si="11"/>
        <v>-</v>
      </c>
      <c r="AC50" s="44"/>
      <c r="AD50" s="44"/>
      <c r="AE50" s="37" t="str">
        <f t="shared" si="12"/>
        <v>-</v>
      </c>
      <c r="AF50" s="57"/>
      <c r="AG50" s="44"/>
      <c r="AH50" s="44"/>
      <c r="AI50" s="37" t="str">
        <f t="shared" si="13"/>
        <v>-</v>
      </c>
      <c r="AJ50" s="57"/>
      <c r="AK50" s="44"/>
      <c r="AL50" s="44"/>
      <c r="AM50" s="37" t="str">
        <f t="shared" si="14"/>
        <v>-</v>
      </c>
      <c r="AN50" s="45"/>
      <c r="AO50" s="46"/>
      <c r="AP50" s="61"/>
      <c r="AQ50" s="48"/>
      <c r="AR50" s="48">
        <v>178506.37</v>
      </c>
      <c r="AS50" s="48">
        <v>48874.28</v>
      </c>
      <c r="AT50" s="48">
        <v>75762.44</v>
      </c>
      <c r="AU50" s="48">
        <v>827369.58</v>
      </c>
      <c r="AV50" s="48">
        <v>97034.700000000012</v>
      </c>
      <c r="AW50" s="48">
        <v>125582.55000000002</v>
      </c>
    </row>
    <row r="51" spans="1:49" s="39" customFormat="1">
      <c r="A51" s="40" t="s">
        <v>11</v>
      </c>
      <c r="B51" s="40" t="s">
        <v>19</v>
      </c>
      <c r="C51" s="60">
        <v>7</v>
      </c>
      <c r="D51" s="60">
        <v>6</v>
      </c>
      <c r="E51" s="37">
        <f t="shared" si="3"/>
        <v>116.66666666666667</v>
      </c>
      <c r="F51" s="60">
        <v>7</v>
      </c>
      <c r="G51" s="37">
        <f t="shared" si="4"/>
        <v>100</v>
      </c>
      <c r="H51" s="37">
        <f t="shared" si="5"/>
        <v>116.66666666666667</v>
      </c>
      <c r="I51" s="50">
        <v>3</v>
      </c>
      <c r="J51" s="50">
        <v>3</v>
      </c>
      <c r="K51" s="37">
        <f t="shared" si="6"/>
        <v>42.857142857142854</v>
      </c>
      <c r="L51" s="37">
        <f t="shared" si="7"/>
        <v>50</v>
      </c>
      <c r="M51" s="37">
        <f t="shared" si="17"/>
        <v>42.857142857142854</v>
      </c>
      <c r="N51" s="43">
        <v>7</v>
      </c>
      <c r="O51" s="37">
        <f t="shared" si="20"/>
        <v>100</v>
      </c>
      <c r="P51" s="37">
        <f t="shared" si="8"/>
        <v>116.66666666666667</v>
      </c>
      <c r="Q51" s="43">
        <v>2</v>
      </c>
      <c r="R51" s="44">
        <v>0</v>
      </c>
      <c r="S51" s="37">
        <f t="shared" si="9"/>
        <v>0</v>
      </c>
      <c r="T51" s="44"/>
      <c r="U51" s="44"/>
      <c r="V51" s="37" t="str">
        <f t="shared" si="10"/>
        <v>-</v>
      </c>
      <c r="W51" s="44"/>
      <c r="X51" s="44"/>
      <c r="Y51" s="37" t="str">
        <f t="shared" si="21"/>
        <v>-</v>
      </c>
      <c r="Z51" s="44"/>
      <c r="AA51" s="44"/>
      <c r="AB51" s="37" t="str">
        <f t="shared" si="11"/>
        <v>-</v>
      </c>
      <c r="AC51" s="44"/>
      <c r="AD51" s="44"/>
      <c r="AE51" s="37" t="str">
        <f t="shared" si="12"/>
        <v>-</v>
      </c>
      <c r="AF51" s="57"/>
      <c r="AG51" s="44"/>
      <c r="AH51" s="44"/>
      <c r="AI51" s="37" t="str">
        <f t="shared" si="13"/>
        <v>-</v>
      </c>
      <c r="AJ51" s="57"/>
      <c r="AK51" s="44"/>
      <c r="AL51" s="44"/>
      <c r="AM51" s="37" t="str">
        <f t="shared" si="14"/>
        <v>-</v>
      </c>
      <c r="AN51" s="45">
        <v>0</v>
      </c>
      <c r="AO51" s="62"/>
      <c r="AP51" s="61"/>
      <c r="AQ51" s="48"/>
      <c r="AR51" s="48">
        <v>3563.52</v>
      </c>
      <c r="AS51" s="48">
        <v>124916.33</v>
      </c>
      <c r="AT51" s="48">
        <v>76417.97</v>
      </c>
      <c r="AU51" s="48">
        <v>44409.26</v>
      </c>
      <c r="AV51" s="48"/>
      <c r="AW51" s="48">
        <v>893.2</v>
      </c>
    </row>
    <row r="52" spans="1:49" s="39" customFormat="1">
      <c r="A52" s="40" t="s">
        <v>12</v>
      </c>
      <c r="B52" s="40" t="s">
        <v>80</v>
      </c>
      <c r="C52" s="60">
        <v>5</v>
      </c>
      <c r="D52" s="60">
        <v>6</v>
      </c>
      <c r="E52" s="37">
        <f t="shared" si="3"/>
        <v>83.333333333333343</v>
      </c>
      <c r="F52" s="60">
        <v>5</v>
      </c>
      <c r="G52" s="37">
        <f t="shared" si="4"/>
        <v>100</v>
      </c>
      <c r="H52" s="37">
        <f t="shared" si="5"/>
        <v>83.333333333333343</v>
      </c>
      <c r="I52" s="50">
        <v>4</v>
      </c>
      <c r="J52" s="50">
        <v>4</v>
      </c>
      <c r="K52" s="37">
        <f t="shared" si="6"/>
        <v>80</v>
      </c>
      <c r="L52" s="37">
        <f t="shared" si="7"/>
        <v>66.666666666666657</v>
      </c>
      <c r="M52" s="37">
        <f t="shared" si="17"/>
        <v>80</v>
      </c>
      <c r="N52" s="43">
        <v>3</v>
      </c>
      <c r="O52" s="37">
        <f t="shared" si="20"/>
        <v>60</v>
      </c>
      <c r="P52" s="37">
        <f t="shared" si="8"/>
        <v>50</v>
      </c>
      <c r="Q52" s="43">
        <v>1</v>
      </c>
      <c r="R52" s="44">
        <v>1</v>
      </c>
      <c r="S52" s="37">
        <f t="shared" si="9"/>
        <v>100</v>
      </c>
      <c r="T52" s="44"/>
      <c r="U52" s="44"/>
      <c r="V52" s="37" t="str">
        <f t="shared" si="10"/>
        <v>-</v>
      </c>
      <c r="W52" s="44"/>
      <c r="X52" s="44"/>
      <c r="Y52" s="37" t="str">
        <f t="shared" si="21"/>
        <v>-</v>
      </c>
      <c r="Z52" s="44"/>
      <c r="AA52" s="44"/>
      <c r="AB52" s="37" t="str">
        <f t="shared" si="11"/>
        <v>-</v>
      </c>
      <c r="AC52" s="44"/>
      <c r="AD52" s="44"/>
      <c r="AE52" s="37" t="str">
        <f t="shared" si="12"/>
        <v>-</v>
      </c>
      <c r="AF52" s="57"/>
      <c r="AG52" s="44"/>
      <c r="AH52" s="44"/>
      <c r="AI52" s="37" t="str">
        <f t="shared" si="13"/>
        <v>-</v>
      </c>
      <c r="AJ52" s="57"/>
      <c r="AK52" s="44"/>
      <c r="AL52" s="44"/>
      <c r="AM52" s="37" t="str">
        <f t="shared" si="14"/>
        <v>-</v>
      </c>
      <c r="AN52" s="45">
        <v>0</v>
      </c>
      <c r="AO52" s="62">
        <v>1</v>
      </c>
      <c r="AP52" s="61"/>
      <c r="AQ52" s="48">
        <v>8680</v>
      </c>
      <c r="AR52" s="48">
        <v>1631711.1199999999</v>
      </c>
      <c r="AS52" s="48">
        <v>243568.09999999998</v>
      </c>
      <c r="AT52" s="48">
        <v>122876.51999999999</v>
      </c>
      <c r="AU52" s="48">
        <v>89884.87999999999</v>
      </c>
      <c r="AV52" s="48">
        <v>18213.29</v>
      </c>
      <c r="AW52" s="48">
        <v>264626.97000000003</v>
      </c>
    </row>
    <row r="53" spans="1:49" s="39" customFormat="1">
      <c r="A53" s="40" t="s">
        <v>15</v>
      </c>
      <c r="B53" s="40" t="s">
        <v>82</v>
      </c>
      <c r="C53" s="60">
        <v>14</v>
      </c>
      <c r="D53" s="60">
        <v>13</v>
      </c>
      <c r="E53" s="37">
        <f t="shared" si="3"/>
        <v>107.69230769230769</v>
      </c>
      <c r="F53" s="60">
        <v>12</v>
      </c>
      <c r="G53" s="37">
        <f t="shared" si="4"/>
        <v>85.714285714285708</v>
      </c>
      <c r="H53" s="37">
        <f t="shared" si="5"/>
        <v>92.307692307692307</v>
      </c>
      <c r="I53" s="50">
        <v>9</v>
      </c>
      <c r="J53" s="50">
        <v>9</v>
      </c>
      <c r="K53" s="37">
        <f t="shared" si="6"/>
        <v>64.285714285714292</v>
      </c>
      <c r="L53" s="37">
        <f t="shared" si="7"/>
        <v>69.230769230769226</v>
      </c>
      <c r="M53" s="37">
        <f t="shared" si="17"/>
        <v>75</v>
      </c>
      <c r="N53" s="43">
        <v>12</v>
      </c>
      <c r="O53" s="37">
        <f t="shared" si="20"/>
        <v>85.714285714285708</v>
      </c>
      <c r="P53" s="37">
        <f t="shared" si="8"/>
        <v>92.307692307692307</v>
      </c>
      <c r="Q53" s="43">
        <v>3</v>
      </c>
      <c r="R53" s="44">
        <v>2</v>
      </c>
      <c r="S53" s="37">
        <f t="shared" si="9"/>
        <v>66.666666666666657</v>
      </c>
      <c r="T53" s="44"/>
      <c r="U53" s="44"/>
      <c r="V53" s="37" t="str">
        <f t="shared" si="10"/>
        <v>-</v>
      </c>
      <c r="W53" s="44"/>
      <c r="X53" s="44"/>
      <c r="Y53" s="37" t="str">
        <f t="shared" si="21"/>
        <v>-</v>
      </c>
      <c r="Z53" s="44"/>
      <c r="AA53" s="44"/>
      <c r="AB53" s="37" t="str">
        <f t="shared" si="11"/>
        <v>-</v>
      </c>
      <c r="AC53" s="44"/>
      <c r="AD53" s="44"/>
      <c r="AE53" s="37" t="str">
        <f t="shared" si="12"/>
        <v>-</v>
      </c>
      <c r="AF53" s="57"/>
      <c r="AG53" s="44"/>
      <c r="AH53" s="44"/>
      <c r="AI53" s="37" t="str">
        <f t="shared" si="13"/>
        <v>-</v>
      </c>
      <c r="AJ53" s="57"/>
      <c r="AK53" s="44"/>
      <c r="AL53" s="44"/>
      <c r="AM53" s="37" t="str">
        <f t="shared" si="14"/>
        <v>-</v>
      </c>
      <c r="AN53" s="45">
        <v>0</v>
      </c>
      <c r="AO53" s="62">
        <v>1</v>
      </c>
      <c r="AP53" s="61"/>
      <c r="AQ53" s="48">
        <v>8830.64</v>
      </c>
      <c r="AR53" s="48"/>
      <c r="AS53" s="48">
        <v>71800.739999999991</v>
      </c>
      <c r="AT53" s="48">
        <v>101493.54000000001</v>
      </c>
      <c r="AU53" s="48">
        <v>49450.75</v>
      </c>
      <c r="AV53" s="48">
        <v>5088.0600000000004</v>
      </c>
      <c r="AW53" s="48"/>
    </row>
    <row r="54" spans="1:49" s="39" customFormat="1">
      <c r="A54" s="40" t="s">
        <v>16</v>
      </c>
      <c r="B54" s="40" t="s">
        <v>19</v>
      </c>
      <c r="C54" s="60">
        <v>13</v>
      </c>
      <c r="D54" s="60">
        <v>14</v>
      </c>
      <c r="E54" s="37">
        <f t="shared" si="3"/>
        <v>92.857142857142861</v>
      </c>
      <c r="F54" s="60">
        <v>9</v>
      </c>
      <c r="G54" s="37">
        <f t="shared" si="4"/>
        <v>69.230769230769226</v>
      </c>
      <c r="H54" s="37">
        <f t="shared" si="5"/>
        <v>64.285714285714292</v>
      </c>
      <c r="I54" s="50">
        <v>8</v>
      </c>
      <c r="J54" s="50">
        <v>8</v>
      </c>
      <c r="K54" s="37">
        <f t="shared" si="6"/>
        <v>61.53846153846154</v>
      </c>
      <c r="L54" s="37">
        <f t="shared" si="7"/>
        <v>57.142857142857139</v>
      </c>
      <c r="M54" s="37">
        <f t="shared" si="17"/>
        <v>88.888888888888886</v>
      </c>
      <c r="N54" s="43">
        <v>9</v>
      </c>
      <c r="O54" s="37">
        <f t="shared" si="20"/>
        <v>69.230769230769226</v>
      </c>
      <c r="P54" s="37">
        <f t="shared" si="8"/>
        <v>64.285714285714292</v>
      </c>
      <c r="Q54" s="43">
        <v>2</v>
      </c>
      <c r="R54" s="44">
        <v>2</v>
      </c>
      <c r="S54" s="37">
        <f t="shared" si="9"/>
        <v>100</v>
      </c>
      <c r="T54" s="44"/>
      <c r="U54" s="44"/>
      <c r="V54" s="37" t="str">
        <f t="shared" si="10"/>
        <v>-</v>
      </c>
      <c r="W54" s="44"/>
      <c r="X54" s="44"/>
      <c r="Y54" s="37" t="str">
        <f t="shared" si="21"/>
        <v>-</v>
      </c>
      <c r="Z54" s="44"/>
      <c r="AA54" s="44"/>
      <c r="AB54" s="37" t="str">
        <f t="shared" si="11"/>
        <v>-</v>
      </c>
      <c r="AC54" s="44"/>
      <c r="AD54" s="44"/>
      <c r="AE54" s="37" t="str">
        <f t="shared" si="12"/>
        <v>-</v>
      </c>
      <c r="AF54" s="57"/>
      <c r="AG54" s="44"/>
      <c r="AH54" s="44"/>
      <c r="AI54" s="37" t="str">
        <f t="shared" si="13"/>
        <v>-</v>
      </c>
      <c r="AJ54" s="57"/>
      <c r="AK54" s="44"/>
      <c r="AL54" s="44"/>
      <c r="AM54" s="37" t="str">
        <f t="shared" si="14"/>
        <v>-</v>
      </c>
      <c r="AN54" s="45">
        <v>0</v>
      </c>
      <c r="AO54" s="62">
        <v>2</v>
      </c>
      <c r="AP54" s="61"/>
      <c r="AQ54" s="48"/>
      <c r="AR54" s="48"/>
      <c r="AS54" s="48">
        <v>151180.06</v>
      </c>
      <c r="AT54" s="48">
        <v>455504.63</v>
      </c>
      <c r="AU54" s="48">
        <v>141688.45000000001</v>
      </c>
      <c r="AV54" s="48">
        <v>13830.98</v>
      </c>
      <c r="AW54" s="48"/>
    </row>
    <row r="55" spans="1:49" s="39" customFormat="1">
      <c r="A55" s="76" t="s">
        <v>22</v>
      </c>
      <c r="B55" s="40" t="s">
        <v>82</v>
      </c>
      <c r="C55" s="60">
        <v>11</v>
      </c>
      <c r="D55" s="60">
        <v>12</v>
      </c>
      <c r="E55" s="37">
        <f t="shared" si="3"/>
        <v>91.666666666666657</v>
      </c>
      <c r="F55" s="60">
        <v>10</v>
      </c>
      <c r="G55" s="37">
        <f t="shared" si="4"/>
        <v>90.909090909090907</v>
      </c>
      <c r="H55" s="37">
        <f t="shared" si="5"/>
        <v>83.333333333333343</v>
      </c>
      <c r="I55" s="50">
        <v>7</v>
      </c>
      <c r="J55" s="50">
        <v>7</v>
      </c>
      <c r="K55" s="37">
        <f t="shared" si="6"/>
        <v>63.636363636363633</v>
      </c>
      <c r="L55" s="37">
        <f t="shared" si="7"/>
        <v>58.333333333333336</v>
      </c>
      <c r="M55" s="37">
        <f t="shared" si="17"/>
        <v>70</v>
      </c>
      <c r="N55" s="43">
        <v>8</v>
      </c>
      <c r="O55" s="37">
        <f t="shared" si="20"/>
        <v>72.727272727272734</v>
      </c>
      <c r="P55" s="37">
        <f t="shared" si="8"/>
        <v>66.666666666666657</v>
      </c>
      <c r="Q55" s="43">
        <v>2</v>
      </c>
      <c r="R55" s="44">
        <v>2</v>
      </c>
      <c r="S55" s="37">
        <f t="shared" si="9"/>
        <v>100</v>
      </c>
      <c r="T55" s="44"/>
      <c r="U55" s="44"/>
      <c r="V55" s="37" t="str">
        <f t="shared" si="10"/>
        <v>-</v>
      </c>
      <c r="W55" s="44"/>
      <c r="X55" s="44"/>
      <c r="Y55" s="37" t="str">
        <f t="shared" si="21"/>
        <v>-</v>
      </c>
      <c r="Z55" s="44"/>
      <c r="AA55" s="44"/>
      <c r="AB55" s="37" t="str">
        <f t="shared" si="11"/>
        <v>-</v>
      </c>
      <c r="AC55" s="44"/>
      <c r="AD55" s="44"/>
      <c r="AE55" s="37" t="str">
        <f t="shared" si="12"/>
        <v>-</v>
      </c>
      <c r="AF55" s="57"/>
      <c r="AG55" s="44"/>
      <c r="AH55" s="44"/>
      <c r="AI55" s="37" t="str">
        <f t="shared" si="13"/>
        <v>-</v>
      </c>
      <c r="AJ55" s="57"/>
      <c r="AK55" s="44"/>
      <c r="AL55" s="44"/>
      <c r="AM55" s="37" t="str">
        <f t="shared" si="14"/>
        <v>-</v>
      </c>
      <c r="AN55" s="53"/>
      <c r="AO55" s="62">
        <v>1</v>
      </c>
      <c r="AP55" s="61"/>
      <c r="AQ55" s="48">
        <v>84505.58</v>
      </c>
      <c r="AR55" s="48">
        <v>302718</v>
      </c>
      <c r="AS55" s="48">
        <v>117710.76999999999</v>
      </c>
      <c r="AT55" s="48"/>
      <c r="AU55" s="48">
        <v>63786.6</v>
      </c>
      <c r="AV55" s="48">
        <v>3944</v>
      </c>
      <c r="AW55" s="48"/>
    </row>
    <row r="56" spans="1:49">
      <c r="A56" s="92" t="s">
        <v>1</v>
      </c>
      <c r="B56" s="93"/>
      <c r="C56" s="77">
        <f>+C47+C40+C28+C6+C4</f>
        <v>1411</v>
      </c>
      <c r="D56" s="77">
        <f>+D47+D40+D28+D6+D4</f>
        <v>1522</v>
      </c>
      <c r="E56" s="37">
        <f t="shared" si="3"/>
        <v>92.706964520367947</v>
      </c>
      <c r="F56" s="77">
        <f>+F47+F40+F28+F6+F4</f>
        <v>950</v>
      </c>
      <c r="G56" s="37">
        <f>++IFERROR((F56/C56*100),"-")</f>
        <v>67.328136073706588</v>
      </c>
      <c r="H56" s="37">
        <f>++IFERROR((F56/D56*100),"-")</f>
        <v>62.417871222076215</v>
      </c>
      <c r="I56" s="77">
        <f>+I47+I40+I28+I6+I4</f>
        <v>472</v>
      </c>
      <c r="J56" s="77">
        <f>+J47+J40+J28+J6+J4</f>
        <v>472</v>
      </c>
      <c r="K56" s="37">
        <f>+IFERROR((I56/C56*100),"-")</f>
        <v>33.451452870304749</v>
      </c>
      <c r="L56" s="37">
        <f>+IFERROR((I56/D56*100),"-")</f>
        <v>31.011826544021027</v>
      </c>
      <c r="M56" s="37">
        <f t="shared" si="17"/>
        <v>49.684210526315795</v>
      </c>
      <c r="N56" s="77">
        <f>+N47+N40+N28+N6+N4</f>
        <v>985</v>
      </c>
      <c r="O56" s="37">
        <f t="shared" si="20"/>
        <v>69.808646350106301</v>
      </c>
      <c r="P56" s="37">
        <f>+IFERROR((N56/D56*100),"-")</f>
        <v>64.717477003942179</v>
      </c>
      <c r="Q56" s="77">
        <f>+Q47+Q40+Q28+Q6+Q4</f>
        <v>224</v>
      </c>
      <c r="R56" s="77">
        <f>+R47+R40+R28+R6+R4</f>
        <v>152</v>
      </c>
      <c r="S56" s="37">
        <f t="shared" si="9"/>
        <v>67.857142857142861</v>
      </c>
      <c r="T56" s="77">
        <f>+T47+T40+T28+T6+T4</f>
        <v>163</v>
      </c>
      <c r="U56" s="77">
        <f>+U47+U40+U28+U6+U4</f>
        <v>143</v>
      </c>
      <c r="V56" s="37">
        <f t="shared" si="10"/>
        <v>87.730061349693258</v>
      </c>
      <c r="W56" s="77">
        <f>+W47+W40+W28+W6+W4</f>
        <v>57764</v>
      </c>
      <c r="X56" s="77">
        <f>+X47+X40+X28+X6+X4</f>
        <v>53709</v>
      </c>
      <c r="Y56" s="37">
        <f t="shared" si="21"/>
        <v>92.980056782771285</v>
      </c>
      <c r="Z56" s="77">
        <f>+Z47+Z40+Z28+Z6+Z4</f>
        <v>129</v>
      </c>
      <c r="AA56" s="77">
        <f>+AA47+AA40+AA28+AA6+AA4</f>
        <v>84</v>
      </c>
      <c r="AB56" s="37">
        <f t="shared" si="11"/>
        <v>65.116279069767444</v>
      </c>
      <c r="AC56" s="77">
        <f>+AC47+AC40+AC28+AC6+AC4</f>
        <v>3367</v>
      </c>
      <c r="AD56" s="77">
        <f>+AD47+AD40+AD28+AD6+AD4</f>
        <v>1388</v>
      </c>
      <c r="AE56" s="37">
        <f t="shared" si="12"/>
        <v>41.223641223641224</v>
      </c>
      <c r="AF56" s="78">
        <v>54.242471769134248</v>
      </c>
      <c r="AG56" s="77">
        <f>+AG47+AG40+AG28+AG6+AG4</f>
        <v>8831</v>
      </c>
      <c r="AH56" s="77">
        <f>+AH47+AH40+AH28+AH6+AH4</f>
        <v>6917</v>
      </c>
      <c r="AI56" s="77">
        <f>SUM(AI4,AI6,AI28,AI40,AI47)</f>
        <v>2767.1032489165318</v>
      </c>
      <c r="AJ56" s="78">
        <v>25.050619583704542</v>
      </c>
      <c r="AK56" s="77">
        <f>+AK47+AK40+AK28+AK6+AK4</f>
        <v>5652</v>
      </c>
      <c r="AL56" s="77">
        <f>+AL47+AL40+AL28+AL6+AL4</f>
        <v>3093</v>
      </c>
      <c r="AM56" s="37">
        <f t="shared" si="14"/>
        <v>54.723991507431002</v>
      </c>
      <c r="AN56" s="77">
        <f>+AN47+AN40+AN28+AN6+AN4</f>
        <v>320</v>
      </c>
      <c r="AO56" s="77">
        <f>+AO47+AO40+AO28+AO6+AO4</f>
        <v>280</v>
      </c>
      <c r="AP56" s="77">
        <f>+AP47+AP40+AP28+AP6+AP4</f>
        <v>19100</v>
      </c>
      <c r="AQ56" s="79">
        <f>SUM(AQ4,AQ6,AQ28,AQ40,AQ47)</f>
        <v>2896668.3400000003</v>
      </c>
      <c r="AR56" s="79">
        <f t="shared" ref="AR56:AW56" si="25">SUM(AR4,AR6,AR28,AR40,AR47)</f>
        <v>24335079.990000002</v>
      </c>
      <c r="AS56" s="79">
        <f t="shared" si="25"/>
        <v>27795354.879999995</v>
      </c>
      <c r="AT56" s="79">
        <f t="shared" si="25"/>
        <v>8397355.540000001</v>
      </c>
      <c r="AU56" s="79">
        <f t="shared" si="25"/>
        <v>28607478.819999993</v>
      </c>
      <c r="AV56" s="79">
        <f t="shared" si="25"/>
        <v>6785954.0300000012</v>
      </c>
      <c r="AW56" s="79">
        <f t="shared" si="25"/>
        <v>8032307.3200000003</v>
      </c>
    </row>
    <row r="57" spans="1:49">
      <c r="I57" s="39"/>
      <c r="J57" s="39"/>
      <c r="N57" s="39"/>
      <c r="Q57" s="39"/>
      <c r="U57" s="39"/>
      <c r="W57" s="39"/>
      <c r="X57" s="39"/>
      <c r="Z57" s="39"/>
      <c r="AA57" s="39"/>
      <c r="AC57" s="39"/>
      <c r="AD57" s="39"/>
      <c r="AF57" s="39"/>
      <c r="AG57" s="39"/>
      <c r="AH57" s="39"/>
      <c r="AJ57" s="39"/>
      <c r="AK57" s="39"/>
      <c r="AL57" s="39"/>
    </row>
    <row r="58" spans="1:49">
      <c r="I58" s="39"/>
      <c r="J58" s="81"/>
      <c r="N58" s="81"/>
      <c r="Q58" s="81"/>
      <c r="U58" s="39"/>
      <c r="W58" s="39"/>
      <c r="X58" s="39"/>
      <c r="Z58" s="39"/>
      <c r="AA58" s="39"/>
      <c r="AC58" s="39"/>
      <c r="AD58" s="39"/>
      <c r="AF58" s="39"/>
      <c r="AG58" s="39"/>
      <c r="AH58" s="39"/>
      <c r="AJ58" s="39"/>
      <c r="AK58" s="39"/>
      <c r="AL58" s="39"/>
    </row>
    <row r="59" spans="1:49">
      <c r="D59" s="33" t="s">
        <v>91</v>
      </c>
      <c r="I59" s="39"/>
      <c r="U59" s="39"/>
      <c r="W59" s="39"/>
      <c r="X59" s="39"/>
      <c r="Z59" s="39"/>
      <c r="AA59" s="39"/>
      <c r="AC59" s="39"/>
      <c r="AD59" s="39"/>
      <c r="AF59" s="39"/>
      <c r="AG59" s="39"/>
      <c r="AH59" s="39"/>
      <c r="AJ59" s="39"/>
      <c r="AK59" s="39"/>
      <c r="AL59" s="39"/>
    </row>
    <row r="60" spans="1:49">
      <c r="D60" s="33" t="s">
        <v>90</v>
      </c>
      <c r="I60" s="39"/>
      <c r="U60" s="39"/>
      <c r="W60" s="39"/>
      <c r="X60" s="39"/>
      <c r="Z60" s="39"/>
      <c r="AA60" s="39"/>
      <c r="AC60" s="39"/>
      <c r="AD60" s="39"/>
      <c r="AF60" s="39"/>
      <c r="AG60" s="39"/>
      <c r="AH60" s="39"/>
      <c r="AJ60" s="39"/>
      <c r="AK60" s="39"/>
      <c r="AL60" s="39"/>
    </row>
    <row r="61" spans="1:49">
      <c r="D61" s="33">
        <v>1759</v>
      </c>
      <c r="I61" s="39"/>
      <c r="U61" s="39"/>
      <c r="W61" s="39"/>
      <c r="X61" s="39"/>
      <c r="Z61" s="39"/>
      <c r="AA61" s="39"/>
      <c r="AC61" s="39"/>
      <c r="AD61" s="39"/>
      <c r="AF61" s="39"/>
      <c r="AG61" s="39"/>
      <c r="AH61" s="39"/>
      <c r="AJ61" s="39"/>
      <c r="AK61" s="39"/>
      <c r="AL61" s="39"/>
    </row>
    <row r="62" spans="1:49">
      <c r="I62" s="39"/>
      <c r="U62" s="39"/>
      <c r="W62" s="39"/>
      <c r="X62" s="39"/>
      <c r="Z62" s="39"/>
      <c r="AA62" s="39"/>
      <c r="AC62" s="39"/>
      <c r="AD62" s="39"/>
      <c r="AF62" s="39"/>
      <c r="AG62" s="39"/>
      <c r="AH62" s="39"/>
      <c r="AJ62" s="39"/>
      <c r="AK62" s="39"/>
      <c r="AL62" s="39"/>
    </row>
    <row r="63" spans="1:49">
      <c r="I63" s="39"/>
      <c r="U63" s="39"/>
      <c r="W63" s="39"/>
      <c r="X63" s="39"/>
      <c r="Z63" s="39"/>
      <c r="AA63" s="39"/>
      <c r="AC63" s="39"/>
      <c r="AD63" s="39"/>
      <c r="AF63" s="39"/>
      <c r="AG63" s="39"/>
      <c r="AH63" s="39"/>
      <c r="AJ63" s="39"/>
      <c r="AK63" s="39"/>
      <c r="AL63" s="39"/>
    </row>
    <row r="64" spans="1:49" s="74" customFormat="1">
      <c r="A64" s="63" t="s">
        <v>13</v>
      </c>
      <c r="B64" s="63" t="s">
        <v>18</v>
      </c>
      <c r="C64" s="64">
        <v>15</v>
      </c>
      <c r="D64" s="64">
        <v>18</v>
      </c>
      <c r="E64" s="65">
        <f t="shared" ref="E64" si="26">+IFERROR((C64/D64*100),"-")</f>
        <v>83.333333333333343</v>
      </c>
      <c r="F64" s="64">
        <v>12</v>
      </c>
      <c r="G64" s="37">
        <f t="shared" ref="G64" si="27">++IFERROR((F64/C64*100),"-")</f>
        <v>80</v>
      </c>
      <c r="H64" s="37">
        <f t="shared" ref="H64" si="28">++IFERROR((F64/D64*100),"-")</f>
        <v>66.666666666666657</v>
      </c>
      <c r="I64" s="66">
        <v>7</v>
      </c>
      <c r="J64" s="66">
        <v>7</v>
      </c>
      <c r="K64" s="37">
        <f t="shared" ref="K64" si="29">+IFERROR((I64/C64*100),"-")</f>
        <v>46.666666666666664</v>
      </c>
      <c r="L64" s="37">
        <f t="shared" ref="L64" si="30">+IFERROR((I64/D64*100),"-")</f>
        <v>38.888888888888893</v>
      </c>
      <c r="M64" s="37"/>
      <c r="N64" s="67">
        <v>13</v>
      </c>
      <c r="O64" s="65">
        <f t="shared" ref="O64" si="31">+IFERROR((N64/C64*100),"-")</f>
        <v>86.666666666666671</v>
      </c>
      <c r="P64" s="37">
        <f t="shared" ref="P64" si="32">+IFERROR((N64/D64*100),"-")</f>
        <v>72.222222222222214</v>
      </c>
      <c r="Q64" s="67">
        <v>3</v>
      </c>
      <c r="R64" s="68">
        <v>3</v>
      </c>
      <c r="S64" s="65">
        <f t="shared" ref="S64" si="33">+IFERROR((R64/Q64*100),"-")</f>
        <v>100</v>
      </c>
      <c r="T64" s="68"/>
      <c r="U64" s="68"/>
      <c r="V64" s="65" t="str">
        <f t="shared" ref="V64" si="34">+IFERROR((U64/T64*100),"-")</f>
        <v>-</v>
      </c>
      <c r="W64" s="68"/>
      <c r="X64" s="68"/>
      <c r="Y64" s="65" t="str">
        <f t="shared" ref="Y64" si="35">+IFERROR((X64/W64*100),"-")</f>
        <v>-</v>
      </c>
      <c r="Z64" s="68"/>
      <c r="AA64" s="68"/>
      <c r="AB64" s="65" t="str">
        <f t="shared" ref="AB64" si="36">+IFERROR((AA64/Z64*100),"-")</f>
        <v>-</v>
      </c>
      <c r="AC64" s="68"/>
      <c r="AD64" s="68"/>
      <c r="AE64" s="65" t="str">
        <f t="shared" ref="AE64" si="37">+IFERROR((AD64/AC64*100),"-")</f>
        <v>-</v>
      </c>
      <c r="AF64" s="69"/>
      <c r="AG64" s="68"/>
      <c r="AH64" s="68"/>
      <c r="AI64" s="65" t="str">
        <f t="shared" ref="AI64" si="38">+IFERROR((AH64/AG64*100),"-")</f>
        <v>-</v>
      </c>
      <c r="AJ64" s="69"/>
      <c r="AK64" s="68"/>
      <c r="AL64" s="68"/>
      <c r="AM64" s="65" t="str">
        <f t="shared" ref="AM64" si="39">+IFERROR((AL64/AK64*100),"-")</f>
        <v>-</v>
      </c>
      <c r="AN64" s="70">
        <v>3</v>
      </c>
      <c r="AO64" s="71">
        <v>3</v>
      </c>
      <c r="AP64" s="72"/>
      <c r="AQ64" s="73"/>
      <c r="AR64" s="73">
        <v>1331507.29</v>
      </c>
      <c r="AS64" s="73">
        <v>20482.120000000003</v>
      </c>
      <c r="AT64" s="73">
        <v>8698.84</v>
      </c>
      <c r="AU64" s="73">
        <v>506661.72999999986</v>
      </c>
      <c r="AV64" s="73">
        <v>125536.34000000004</v>
      </c>
      <c r="AW64" s="73">
        <v>1156809.3700000003</v>
      </c>
    </row>
    <row r="65" spans="1:49" s="74" customFormat="1">
      <c r="A65" s="75" t="s">
        <v>77</v>
      </c>
      <c r="B65" s="63" t="s">
        <v>19</v>
      </c>
      <c r="C65" s="64"/>
      <c r="D65" s="64"/>
      <c r="E65" s="65" t="str">
        <f t="shared" ref="E65:E66" si="40">+IFERROR((C65/D65*100),"-")</f>
        <v>-</v>
      </c>
      <c r="F65" s="64"/>
      <c r="G65" s="37" t="str">
        <f t="shared" ref="G65:G66" si="41">++IFERROR((F65/C65*100),"-")</f>
        <v>-</v>
      </c>
      <c r="H65" s="37" t="str">
        <f t="shared" ref="H65:H66" si="42">++IFERROR((F65/D65*100),"-")</f>
        <v>-</v>
      </c>
      <c r="I65" s="66"/>
      <c r="J65" s="66"/>
      <c r="K65" s="37" t="str">
        <f t="shared" ref="K65:K66" si="43">+IFERROR((I65/C65*100),"-")</f>
        <v>-</v>
      </c>
      <c r="L65" s="37" t="str">
        <f t="shared" ref="L65:L66" si="44">+IFERROR((I65/D65*100),"-")</f>
        <v>-</v>
      </c>
      <c r="M65" s="37"/>
      <c r="N65" s="67"/>
      <c r="O65" s="65" t="str">
        <f t="shared" ref="O65:O66" si="45">+IFERROR((N65/C65*100),"-")</f>
        <v>-</v>
      </c>
      <c r="P65" s="37" t="str">
        <f t="shared" ref="P65:P66" si="46">+IFERROR((N65/D65*100),"-")</f>
        <v>-</v>
      </c>
      <c r="Q65" s="67"/>
      <c r="R65" s="68"/>
      <c r="S65" s="65" t="str">
        <f t="shared" ref="S65:S66" si="47">+IFERROR((R65/Q65*100),"-")</f>
        <v>-</v>
      </c>
      <c r="T65" s="68"/>
      <c r="U65" s="68"/>
      <c r="V65" s="65" t="str">
        <f t="shared" ref="V65:V66" si="48">+IFERROR((U65/T65*100),"-")</f>
        <v>-</v>
      </c>
      <c r="W65" s="68"/>
      <c r="X65" s="68"/>
      <c r="Y65" s="65" t="str">
        <f t="shared" ref="Y65:Y66" si="49">+IFERROR((X65/W65*100),"-")</f>
        <v>-</v>
      </c>
      <c r="Z65" s="68"/>
      <c r="AA65" s="68"/>
      <c r="AB65" s="65" t="str">
        <f t="shared" ref="AB65:AB66" si="50">+IFERROR((AA65/Z65*100),"-")</f>
        <v>-</v>
      </c>
      <c r="AC65" s="68"/>
      <c r="AD65" s="68"/>
      <c r="AE65" s="65" t="str">
        <f t="shared" ref="AE65:AE66" si="51">+IFERROR((AD65/AC65*100),"-")</f>
        <v>-</v>
      </c>
      <c r="AF65" s="69"/>
      <c r="AG65" s="68"/>
      <c r="AH65" s="68"/>
      <c r="AI65" s="65" t="str">
        <f t="shared" ref="AI65:AI66" si="52">+IFERROR((AH65/AG65*100),"-")</f>
        <v>-</v>
      </c>
      <c r="AJ65" s="69"/>
      <c r="AK65" s="68"/>
      <c r="AL65" s="68"/>
      <c r="AM65" s="65" t="str">
        <f t="shared" ref="AM65:AM66" si="53">+IFERROR((AL65/AK65*100),"-")</f>
        <v>-</v>
      </c>
      <c r="AN65" s="70"/>
      <c r="AO65" s="71"/>
      <c r="AP65" s="72"/>
      <c r="AQ65" s="73">
        <v>18353.879999999997</v>
      </c>
      <c r="AR65" s="73"/>
      <c r="AS65" s="73">
        <v>52214.04</v>
      </c>
      <c r="AT65" s="73"/>
      <c r="AU65" s="73">
        <v>48702.04</v>
      </c>
      <c r="AV65" s="73"/>
      <c r="AW65" s="73"/>
    </row>
    <row r="66" spans="1:49" s="74" customFormat="1">
      <c r="A66" s="63" t="s">
        <v>14</v>
      </c>
      <c r="B66" s="63" t="s">
        <v>82</v>
      </c>
      <c r="C66" s="64">
        <v>1</v>
      </c>
      <c r="D66" s="64"/>
      <c r="E66" s="65" t="str">
        <f t="shared" si="40"/>
        <v>-</v>
      </c>
      <c r="F66" s="64">
        <v>1</v>
      </c>
      <c r="G66" s="37">
        <f t="shared" si="41"/>
        <v>100</v>
      </c>
      <c r="H66" s="37" t="str">
        <f t="shared" si="42"/>
        <v>-</v>
      </c>
      <c r="I66" s="66">
        <v>1</v>
      </c>
      <c r="J66" s="66">
        <v>1</v>
      </c>
      <c r="K66" s="37">
        <f t="shared" si="43"/>
        <v>100</v>
      </c>
      <c r="L66" s="37" t="str">
        <f t="shared" si="44"/>
        <v>-</v>
      </c>
      <c r="M66" s="37"/>
      <c r="N66" s="67">
        <v>1</v>
      </c>
      <c r="O66" s="65">
        <f t="shared" si="45"/>
        <v>100</v>
      </c>
      <c r="P66" s="37" t="str">
        <f t="shared" si="46"/>
        <v>-</v>
      </c>
      <c r="Q66" s="67">
        <v>1</v>
      </c>
      <c r="R66" s="68">
        <v>1</v>
      </c>
      <c r="S66" s="65">
        <f t="shared" si="47"/>
        <v>100</v>
      </c>
      <c r="T66" s="68"/>
      <c r="U66" s="68"/>
      <c r="V66" s="65" t="str">
        <f t="shared" si="48"/>
        <v>-</v>
      </c>
      <c r="W66" s="68"/>
      <c r="X66" s="68"/>
      <c r="Y66" s="65" t="str">
        <f t="shared" si="49"/>
        <v>-</v>
      </c>
      <c r="Z66" s="68"/>
      <c r="AA66" s="68"/>
      <c r="AB66" s="65" t="str">
        <f t="shared" si="50"/>
        <v>-</v>
      </c>
      <c r="AC66" s="68"/>
      <c r="AD66" s="68"/>
      <c r="AE66" s="65" t="str">
        <f t="shared" si="51"/>
        <v>-</v>
      </c>
      <c r="AF66" s="69"/>
      <c r="AG66" s="68"/>
      <c r="AH66" s="68"/>
      <c r="AI66" s="65" t="str">
        <f t="shared" si="52"/>
        <v>-</v>
      </c>
      <c r="AJ66" s="69"/>
      <c r="AK66" s="68"/>
      <c r="AL66" s="68"/>
      <c r="AM66" s="65" t="str">
        <f t="shared" si="53"/>
        <v>-</v>
      </c>
      <c r="AN66" s="70"/>
      <c r="AO66" s="71">
        <v>1</v>
      </c>
      <c r="AP66" s="72"/>
      <c r="AQ66" s="73"/>
      <c r="AR66" s="73"/>
      <c r="AS66" s="73"/>
      <c r="AT66" s="73"/>
      <c r="AU66" s="73">
        <v>46297.53</v>
      </c>
      <c r="AV66" s="73"/>
      <c r="AW66" s="73"/>
    </row>
    <row r="67" spans="1:49">
      <c r="A67" s="92" t="s">
        <v>1</v>
      </c>
      <c r="B67" s="93"/>
      <c r="C67" s="77">
        <v>1427</v>
      </c>
      <c r="D67" s="77">
        <v>1540</v>
      </c>
      <c r="E67" s="37">
        <v>92.662337662337663</v>
      </c>
      <c r="F67" s="77">
        <v>963</v>
      </c>
      <c r="G67" s="37">
        <v>67.484232655921517</v>
      </c>
      <c r="H67" s="37">
        <v>62.532467532467528</v>
      </c>
      <c r="I67" s="77">
        <v>480</v>
      </c>
      <c r="J67" s="77">
        <v>480</v>
      </c>
      <c r="K67" s="37">
        <v>33.637000700770848</v>
      </c>
      <c r="L67" s="37">
        <v>31.168831168831169</v>
      </c>
      <c r="M67" s="116"/>
      <c r="N67" s="77">
        <v>999</v>
      </c>
      <c r="O67" s="37">
        <v>70.007007708479335</v>
      </c>
      <c r="P67" s="37">
        <v>64.870129870129873</v>
      </c>
      <c r="Q67" s="77">
        <v>228</v>
      </c>
      <c r="R67" s="77">
        <v>156</v>
      </c>
      <c r="S67" s="37">
        <v>68.421052631578945</v>
      </c>
      <c r="T67" s="77">
        <v>163</v>
      </c>
      <c r="U67" s="77">
        <v>143</v>
      </c>
      <c r="V67" s="37">
        <v>87.730061349693258</v>
      </c>
      <c r="W67" s="77">
        <v>57764</v>
      </c>
      <c r="X67" s="77">
        <v>53709</v>
      </c>
      <c r="Y67" s="37">
        <v>92.980056782771285</v>
      </c>
      <c r="Z67" s="77">
        <v>129</v>
      </c>
      <c r="AA67" s="77">
        <v>84</v>
      </c>
      <c r="AB67" s="37">
        <v>65.116279069767444</v>
      </c>
      <c r="AC67" s="77">
        <v>3367</v>
      </c>
      <c r="AD67" s="77">
        <v>1388</v>
      </c>
      <c r="AE67" s="37">
        <v>41.223641223641224</v>
      </c>
      <c r="AF67" s="78">
        <v>54.242471769134248</v>
      </c>
      <c r="AG67" s="77">
        <v>8831</v>
      </c>
      <c r="AH67" s="77">
        <v>6917</v>
      </c>
      <c r="AI67" s="77">
        <v>2767.1032489165318</v>
      </c>
      <c r="AJ67" s="78">
        <v>25.050619583704542</v>
      </c>
      <c r="AK67" s="77">
        <v>5652</v>
      </c>
      <c r="AL67" s="77">
        <v>3093</v>
      </c>
      <c r="AM67" s="37">
        <v>54.723991507431002</v>
      </c>
      <c r="AN67" s="77">
        <v>323</v>
      </c>
      <c r="AO67" s="77">
        <v>284</v>
      </c>
      <c r="AP67" s="77">
        <v>19100</v>
      </c>
      <c r="AQ67" s="79">
        <v>2915022.22</v>
      </c>
      <c r="AR67" s="79">
        <v>25666587.280000001</v>
      </c>
      <c r="AS67" s="79">
        <v>27868051.039999995</v>
      </c>
      <c r="AT67" s="79">
        <v>8406054.3800000008</v>
      </c>
      <c r="AU67" s="79">
        <v>29209140.119999994</v>
      </c>
      <c r="AV67" s="79">
        <v>6911490.370000001</v>
      </c>
      <c r="AW67" s="80">
        <v>9189116.6900000013</v>
      </c>
    </row>
    <row r="68" spans="1:49">
      <c r="U68" s="39"/>
      <c r="W68" s="39"/>
      <c r="X68" s="39"/>
      <c r="Z68" s="39"/>
      <c r="AA68" s="39"/>
      <c r="AC68" s="39"/>
      <c r="AD68" s="39"/>
      <c r="AF68" s="39"/>
      <c r="AG68" s="39"/>
      <c r="AH68" s="39"/>
      <c r="AJ68" s="39"/>
      <c r="AK68" s="39"/>
      <c r="AL68" s="39"/>
    </row>
    <row r="69" spans="1:49">
      <c r="U69" s="39"/>
      <c r="W69" s="39"/>
      <c r="X69" s="39"/>
      <c r="Z69" s="39"/>
      <c r="AA69" s="39"/>
      <c r="AC69" s="39"/>
      <c r="AD69" s="39"/>
      <c r="AF69" s="39"/>
      <c r="AG69" s="39"/>
      <c r="AH69" s="39"/>
      <c r="AJ69" s="39"/>
      <c r="AK69" s="39"/>
      <c r="AL69" s="39"/>
    </row>
    <row r="70" spans="1:49">
      <c r="U70" s="39"/>
      <c r="W70" s="39"/>
      <c r="X70" s="39"/>
      <c r="Z70" s="39"/>
      <c r="AA70" s="39"/>
      <c r="AC70" s="39"/>
      <c r="AD70" s="39"/>
      <c r="AF70" s="39"/>
      <c r="AG70" s="39"/>
      <c r="AH70" s="39"/>
      <c r="AJ70" s="39"/>
      <c r="AK70" s="39"/>
      <c r="AL70" s="39"/>
    </row>
    <row r="71" spans="1:49">
      <c r="U71" s="39"/>
      <c r="W71" s="39"/>
      <c r="X71" s="39"/>
      <c r="Z71" s="39"/>
      <c r="AA71" s="39"/>
      <c r="AC71" s="39"/>
      <c r="AD71" s="39"/>
      <c r="AF71" s="39"/>
      <c r="AG71" s="39"/>
      <c r="AH71" s="81"/>
      <c r="AJ71" s="39"/>
      <c r="AK71" s="39"/>
      <c r="AL71" s="39"/>
    </row>
    <row r="72" spans="1:49">
      <c r="U72" s="39"/>
      <c r="W72" s="39"/>
      <c r="X72" s="39"/>
      <c r="Z72" s="39"/>
      <c r="AA72" s="39"/>
      <c r="AC72" s="39"/>
      <c r="AD72" s="39"/>
      <c r="AF72" s="39"/>
      <c r="AG72" s="39"/>
      <c r="AJ72" s="39"/>
      <c r="AK72" s="39"/>
      <c r="AL72" s="39"/>
    </row>
    <row r="73" spans="1:49">
      <c r="U73" s="39"/>
      <c r="W73" s="39"/>
      <c r="X73" s="39"/>
      <c r="Z73" s="39"/>
      <c r="AA73" s="39"/>
      <c r="AC73" s="39"/>
      <c r="AD73" s="39"/>
      <c r="AF73" s="39"/>
      <c r="AG73" s="39"/>
      <c r="AJ73" s="39"/>
      <c r="AK73" s="39"/>
      <c r="AL73" s="39"/>
    </row>
    <row r="74" spans="1:49">
      <c r="U74" s="39"/>
      <c r="W74" s="39"/>
      <c r="X74" s="39"/>
      <c r="Z74" s="39"/>
      <c r="AA74" s="39"/>
      <c r="AC74" s="39"/>
      <c r="AD74" s="39"/>
      <c r="AF74" s="39"/>
      <c r="AG74" s="39"/>
      <c r="AJ74" s="39"/>
      <c r="AK74" s="39"/>
      <c r="AL74" s="81"/>
    </row>
    <row r="75" spans="1:49">
      <c r="U75" s="39"/>
      <c r="W75" s="39"/>
      <c r="X75" s="39"/>
      <c r="Z75" s="39"/>
      <c r="AA75" s="39"/>
      <c r="AC75" s="39"/>
      <c r="AD75" s="39"/>
      <c r="AF75" s="39"/>
      <c r="AG75" s="39"/>
      <c r="AJ75" s="39"/>
      <c r="AK75" s="39"/>
    </row>
    <row r="76" spans="1:49">
      <c r="U76" s="81"/>
      <c r="W76" s="81"/>
      <c r="X76" s="81"/>
      <c r="Z76" s="81"/>
      <c r="AA76" s="81"/>
      <c r="AC76" s="81"/>
      <c r="AD76" s="81"/>
      <c r="AF76" s="81"/>
      <c r="AG76" s="81"/>
      <c r="AJ76" s="81"/>
      <c r="AK76" s="81"/>
    </row>
  </sheetData>
  <mergeCells count="50">
    <mergeCell ref="A2:A3"/>
    <mergeCell ref="C2:C3"/>
    <mergeCell ref="AF2:AF3"/>
    <mergeCell ref="AJ2:AJ3"/>
    <mergeCell ref="AE2:AE3"/>
    <mergeCell ref="T2:T3"/>
    <mergeCell ref="W2:W3"/>
    <mergeCell ref="Z2:Z3"/>
    <mergeCell ref="AC2:AC3"/>
    <mergeCell ref="U2:U3"/>
    <mergeCell ref="M2:M3"/>
    <mergeCell ref="B2:B3"/>
    <mergeCell ref="AW2:AW3"/>
    <mergeCell ref="X2:X3"/>
    <mergeCell ref="AH2:AH3"/>
    <mergeCell ref="AL2:AL3"/>
    <mergeCell ref="AN2:AN3"/>
    <mergeCell ref="AA2:AA3"/>
    <mergeCell ref="AD2:AD3"/>
    <mergeCell ref="AO2:AO3"/>
    <mergeCell ref="AP2:AP3"/>
    <mergeCell ref="AT2:AT3"/>
    <mergeCell ref="AR2:AR3"/>
    <mergeCell ref="AS2:AS3"/>
    <mergeCell ref="D2:D3"/>
    <mergeCell ref="Q2:Q3"/>
    <mergeCell ref="E2:E3"/>
    <mergeCell ref="G2:G3"/>
    <mergeCell ref="K2:K3"/>
    <mergeCell ref="O2:O3"/>
    <mergeCell ref="J2:J3"/>
    <mergeCell ref="H2:H3"/>
    <mergeCell ref="L2:L3"/>
    <mergeCell ref="P2:P3"/>
    <mergeCell ref="AQ2:AQ3"/>
    <mergeCell ref="AU2:AU3"/>
    <mergeCell ref="AV2:AV3"/>
    <mergeCell ref="AQ1:AW1"/>
    <mergeCell ref="F2:F3"/>
    <mergeCell ref="I2:I3"/>
    <mergeCell ref="N2:N3"/>
    <mergeCell ref="R2:R3"/>
    <mergeCell ref="AG2:AG3"/>
    <mergeCell ref="AK2:AK3"/>
    <mergeCell ref="AI2:AI3"/>
    <mergeCell ref="AM2:AM3"/>
    <mergeCell ref="S2:S3"/>
    <mergeCell ref="V2:V3"/>
    <mergeCell ref="Y2:Y3"/>
    <mergeCell ref="AB2:AB3"/>
  </mergeCells>
  <conditionalFormatting sqref="AI1:AI5 AM1 O68:P1048576 K68:M1048576 G68:H1048576 AE68:AE1048576 AB68:AB1048576 Y68:Y1048576 V68:V1048576 S68:S1048576 E68:E1048576 E1:E63 S1:S63 V1:V63 Y1:Y63 AB1:AB63 AE1:AE63 G1:H63 O1:P63 AI41:AI55 AM29:AM63 K1:M63">
    <cfRule type="cellIs" dxfId="11" priority="27" operator="greaterThan">
      <formula>100</formula>
    </cfRule>
  </conditionalFormatting>
  <conditionalFormatting sqref="AI7:AI27 AI29:AI39 AI57:AI63 AI68:AI1048576">
    <cfRule type="cellIs" dxfId="10" priority="11" operator="greaterThan">
      <formula>100</formula>
    </cfRule>
  </conditionalFormatting>
  <conditionalFormatting sqref="AM4:AM27 AM68:AM1048576">
    <cfRule type="cellIs" dxfId="9" priority="10" operator="greaterThan">
      <formula>100</formula>
    </cfRule>
  </conditionalFormatting>
  <conditionalFormatting sqref="AM2:AM3">
    <cfRule type="cellIs" dxfId="8" priority="9" operator="greaterThan">
      <formula>100</formula>
    </cfRule>
  </conditionalFormatting>
  <conditionalFormatting sqref="E65:E66 S65:S66 V65:V66 Y65:Y66 AB65:AB66 AE65:AE66 G65:H66 K65:M66 O65:P66">
    <cfRule type="cellIs" dxfId="7" priority="8" operator="greaterThan">
      <formula>100</formula>
    </cfRule>
  </conditionalFormatting>
  <conditionalFormatting sqref="AI65:AI66">
    <cfRule type="cellIs" dxfId="6" priority="7" operator="greaterThan">
      <formula>100</formula>
    </cfRule>
  </conditionalFormatting>
  <conditionalFormatting sqref="AM65:AM66">
    <cfRule type="cellIs" dxfId="5" priority="6" operator="greaterThan">
      <formula>100</formula>
    </cfRule>
  </conditionalFormatting>
  <conditionalFormatting sqref="E64 S64 V64 Y64 AB64 AE64 G64:H64 K64:M64 O64:P64">
    <cfRule type="cellIs" dxfId="4" priority="5" operator="greaterThan">
      <formula>100</formula>
    </cfRule>
  </conditionalFormatting>
  <conditionalFormatting sqref="AI64">
    <cfRule type="cellIs" dxfId="3" priority="4" operator="greaterThan">
      <formula>100</formula>
    </cfRule>
  </conditionalFormatting>
  <conditionalFormatting sqref="AM64">
    <cfRule type="cellIs" dxfId="2" priority="3" operator="greaterThan">
      <formula>100</formula>
    </cfRule>
  </conditionalFormatting>
  <conditionalFormatting sqref="E67 S67 V67 Y67 AB67 AE67 G67:H67 K67:M67 O67:P67">
    <cfRule type="cellIs" dxfId="1" priority="2" operator="greaterThan">
      <formula>100</formula>
    </cfRule>
  </conditionalFormatting>
  <conditionalFormatting sqref="AM67">
    <cfRule type="cellIs" dxfId="0" priority="1" operator="greaterThan">
      <formula>100</formula>
    </cfRule>
  </conditionalFormatting>
  <printOptions horizontalCentered="1" verticalCentered="1"/>
  <pageMargins left="0.23622047244094491" right="0.23622047244094491" top="0.27559055118110237" bottom="0.31496062992125984" header="0.31496062992125984" footer="0.31496062992125984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  <pageSetUpPr fitToPage="1"/>
  </sheetPr>
  <dimension ref="A1:U80"/>
  <sheetViews>
    <sheetView showGridLines="0" showZeros="0" zoomScaleNormal="100" zoomScaleSheetLayoutView="100" workbookViewId="0">
      <selection activeCell="E17" sqref="E17"/>
    </sheetView>
  </sheetViews>
  <sheetFormatPr baseColWidth="10" defaultColWidth="11.5" defaultRowHeight="15"/>
  <cols>
    <col min="1" max="1" width="58.33203125" style="25" customWidth="1"/>
    <col min="2" max="2" width="39.5" style="25" bestFit="1" customWidth="1"/>
    <col min="3" max="4" width="6.33203125" style="25" customWidth="1"/>
    <col min="5" max="5" width="11.6640625" style="25" customWidth="1"/>
    <col min="6" max="6" width="9.83203125" style="25" customWidth="1"/>
    <col min="7" max="7" width="12.5" style="25" customWidth="1"/>
    <col min="8" max="8" width="11.5" style="25" customWidth="1"/>
    <col min="9" max="10" width="11.33203125" style="25" customWidth="1"/>
    <col min="11" max="11" width="8.5" style="25" customWidth="1"/>
    <col min="12" max="12" width="11.33203125" style="25" customWidth="1"/>
    <col min="13" max="13" width="12.83203125" style="25" customWidth="1"/>
    <col min="14" max="14" width="13.33203125" style="25" customWidth="1"/>
    <col min="15" max="15" width="13.1640625" style="25" customWidth="1"/>
    <col min="16" max="16" width="9.33203125" style="25" customWidth="1"/>
    <col min="17" max="17" width="15" style="25" customWidth="1"/>
    <col min="18" max="18" width="17.33203125" style="25" customWidth="1"/>
    <col min="19" max="19" width="19.33203125" style="25" customWidth="1"/>
    <col min="20" max="20" width="9.33203125" style="25" customWidth="1"/>
    <col min="21" max="21" width="23.33203125" style="25" customWidth="1"/>
    <col min="22" max="16384" width="11.5" style="25"/>
  </cols>
  <sheetData>
    <row r="1" spans="1:21" ht="21">
      <c r="A1" s="27"/>
    </row>
    <row r="3" spans="1:21" s="32" customFormat="1">
      <c r="A3" s="114" t="s">
        <v>0</v>
      </c>
      <c r="B3" s="112" t="s">
        <v>78</v>
      </c>
      <c r="C3" s="108" t="s">
        <v>88</v>
      </c>
      <c r="D3" s="108" t="s">
        <v>89</v>
      </c>
      <c r="E3" s="108" t="s">
        <v>27</v>
      </c>
      <c r="F3" s="108" t="s">
        <v>64</v>
      </c>
      <c r="G3" s="108" t="s">
        <v>28</v>
      </c>
      <c r="H3" s="108" t="s">
        <v>29</v>
      </c>
      <c r="I3" s="108" t="s">
        <v>30</v>
      </c>
      <c r="J3" s="108" t="s">
        <v>31</v>
      </c>
      <c r="K3" s="112" t="s">
        <v>35</v>
      </c>
      <c r="L3" s="112" t="s">
        <v>36</v>
      </c>
      <c r="M3" s="108" t="s">
        <v>32</v>
      </c>
      <c r="N3" s="108" t="s">
        <v>33</v>
      </c>
      <c r="O3" s="108" t="s">
        <v>20</v>
      </c>
      <c r="P3" s="108" t="s">
        <v>21</v>
      </c>
      <c r="Q3" s="108" t="s">
        <v>34</v>
      </c>
      <c r="R3" s="108" t="s">
        <v>23</v>
      </c>
      <c r="S3" s="108" t="s">
        <v>24</v>
      </c>
      <c r="T3" s="108" t="s">
        <v>25</v>
      </c>
      <c r="U3" s="109" t="s">
        <v>26</v>
      </c>
    </row>
    <row r="4" spans="1:21" s="32" customFormat="1">
      <c r="A4" s="115"/>
      <c r="B4" s="113"/>
      <c r="C4" s="108"/>
      <c r="D4" s="108"/>
      <c r="E4" s="108"/>
      <c r="F4" s="108"/>
      <c r="G4" s="108"/>
      <c r="H4" s="108"/>
      <c r="I4" s="108"/>
      <c r="J4" s="108"/>
      <c r="K4" s="113"/>
      <c r="L4" s="113"/>
      <c r="M4" s="108"/>
      <c r="N4" s="108"/>
      <c r="O4" s="108"/>
      <c r="P4" s="108"/>
      <c r="Q4" s="108"/>
      <c r="R4" s="108"/>
      <c r="S4" s="108"/>
      <c r="T4" s="108"/>
      <c r="U4" s="109"/>
    </row>
    <row r="5" spans="1:21" s="1" customFormat="1">
      <c r="A5" s="2" t="s">
        <v>2</v>
      </c>
      <c r="B5" s="2"/>
      <c r="C5" s="3">
        <v>5</v>
      </c>
      <c r="D5" s="3">
        <v>11</v>
      </c>
      <c r="E5" s="3">
        <v>3</v>
      </c>
      <c r="F5" s="3"/>
      <c r="G5" s="3">
        <v>2</v>
      </c>
      <c r="H5" s="3">
        <v>0</v>
      </c>
      <c r="I5" s="3"/>
      <c r="J5" s="3"/>
      <c r="K5" s="3"/>
      <c r="L5" s="3"/>
      <c r="M5" s="3"/>
      <c r="N5" s="3"/>
      <c r="O5" s="3">
        <v>0</v>
      </c>
      <c r="P5" s="3">
        <v>2</v>
      </c>
      <c r="Q5" s="3">
        <v>79</v>
      </c>
      <c r="R5" s="4">
        <v>0</v>
      </c>
      <c r="S5" s="4">
        <v>440661.72000000003</v>
      </c>
      <c r="T5" s="4">
        <v>563939.22</v>
      </c>
      <c r="U5" s="4">
        <v>0</v>
      </c>
    </row>
    <row r="6" spans="1:21" s="1" customFormat="1">
      <c r="A6" s="28" t="s">
        <v>65</v>
      </c>
      <c r="B6" s="28" t="s">
        <v>79</v>
      </c>
      <c r="C6" s="5">
        <v>5</v>
      </c>
      <c r="D6" s="5">
        <v>11</v>
      </c>
      <c r="E6" s="6">
        <v>3</v>
      </c>
      <c r="F6" s="6"/>
      <c r="G6" s="7">
        <v>2</v>
      </c>
      <c r="H6" s="8"/>
      <c r="I6" s="8"/>
      <c r="J6" s="8"/>
      <c r="K6" s="8"/>
      <c r="L6" s="8"/>
      <c r="M6" s="8"/>
      <c r="N6" s="8"/>
      <c r="O6" s="9">
        <v>0</v>
      </c>
      <c r="P6" s="10">
        <v>2</v>
      </c>
      <c r="Q6" s="11">
        <v>79</v>
      </c>
      <c r="R6" s="12"/>
      <c r="S6" s="12">
        <v>440661.72000000003</v>
      </c>
      <c r="T6" s="12">
        <v>563939.22</v>
      </c>
      <c r="U6" s="12"/>
    </row>
    <row r="7" spans="1:21" s="1" customFormat="1">
      <c r="A7" s="2" t="s">
        <v>17</v>
      </c>
      <c r="B7" s="2"/>
      <c r="C7" s="3">
        <v>1003</v>
      </c>
      <c r="D7" s="3">
        <v>1110</v>
      </c>
      <c r="E7" s="3">
        <v>642</v>
      </c>
      <c r="F7" s="3">
        <v>320</v>
      </c>
      <c r="G7" s="3">
        <v>648</v>
      </c>
      <c r="H7" s="3">
        <v>109</v>
      </c>
      <c r="I7" s="3">
        <v>61</v>
      </c>
      <c r="J7" s="3">
        <v>29078</v>
      </c>
      <c r="K7" s="3">
        <v>63</v>
      </c>
      <c r="L7" s="3">
        <v>1193</v>
      </c>
      <c r="M7" s="3">
        <v>3263</v>
      </c>
      <c r="N7" s="3">
        <v>1636</v>
      </c>
      <c r="O7" s="3">
        <v>197</v>
      </c>
      <c r="P7" s="3">
        <v>164</v>
      </c>
      <c r="Q7" s="3">
        <v>10532</v>
      </c>
      <c r="R7" s="4">
        <v>14110121.370000001</v>
      </c>
      <c r="S7" s="4">
        <v>19937936.77</v>
      </c>
      <c r="T7" s="4">
        <v>3388707.92</v>
      </c>
      <c r="U7" s="4">
        <v>6120225.1799999997</v>
      </c>
    </row>
    <row r="8" spans="1:21" s="1" customFormat="1">
      <c r="A8" s="28" t="s">
        <v>66</v>
      </c>
      <c r="B8" s="28" t="s">
        <v>19</v>
      </c>
      <c r="C8" s="5">
        <v>18</v>
      </c>
      <c r="D8" s="5">
        <v>19</v>
      </c>
      <c r="E8" s="5">
        <v>12</v>
      </c>
      <c r="F8" s="13">
        <v>5</v>
      </c>
      <c r="G8" s="7">
        <v>15</v>
      </c>
      <c r="H8" s="8">
        <v>2</v>
      </c>
      <c r="I8" s="5">
        <v>1</v>
      </c>
      <c r="J8" s="5">
        <v>401</v>
      </c>
      <c r="K8" s="5"/>
      <c r="L8" s="5"/>
      <c r="M8" s="5">
        <v>59</v>
      </c>
      <c r="N8" s="5">
        <v>12</v>
      </c>
      <c r="O8" s="9">
        <v>0</v>
      </c>
      <c r="P8" s="10">
        <v>5</v>
      </c>
      <c r="Q8" s="11">
        <v>213</v>
      </c>
      <c r="R8" s="12"/>
      <c r="S8" s="12">
        <v>272383.24</v>
      </c>
      <c r="T8" s="12">
        <v>94012.7</v>
      </c>
      <c r="U8" s="12"/>
    </row>
    <row r="9" spans="1:21" s="1" customFormat="1">
      <c r="A9" s="28" t="s">
        <v>37</v>
      </c>
      <c r="B9" s="28" t="s">
        <v>79</v>
      </c>
      <c r="C9" s="5">
        <v>41</v>
      </c>
      <c r="D9" s="5">
        <v>44</v>
      </c>
      <c r="E9" s="5">
        <v>28</v>
      </c>
      <c r="F9" s="13">
        <v>11</v>
      </c>
      <c r="G9" s="7">
        <v>28</v>
      </c>
      <c r="H9" s="8">
        <v>7</v>
      </c>
      <c r="I9" s="5">
        <v>4</v>
      </c>
      <c r="J9" s="5">
        <v>1807</v>
      </c>
      <c r="K9" s="5">
        <v>4</v>
      </c>
      <c r="L9" s="5">
        <v>85</v>
      </c>
      <c r="M9" s="5">
        <v>82</v>
      </c>
      <c r="N9" s="5">
        <v>52</v>
      </c>
      <c r="O9" s="9">
        <v>1</v>
      </c>
      <c r="P9" s="10">
        <v>6</v>
      </c>
      <c r="Q9" s="11">
        <v>582</v>
      </c>
      <c r="R9" s="14">
        <v>143258.84</v>
      </c>
      <c r="S9" s="14">
        <v>1364486.69</v>
      </c>
      <c r="T9" s="14"/>
      <c r="U9" s="12">
        <v>29584.639999999999</v>
      </c>
    </row>
    <row r="10" spans="1:21" s="1" customFormat="1">
      <c r="A10" s="28" t="s">
        <v>46</v>
      </c>
      <c r="B10" s="28" t="s">
        <v>79</v>
      </c>
      <c r="C10" s="5">
        <v>15</v>
      </c>
      <c r="D10" s="5">
        <v>16</v>
      </c>
      <c r="E10" s="5">
        <v>7</v>
      </c>
      <c r="F10" s="13">
        <v>3</v>
      </c>
      <c r="G10" s="7">
        <v>12</v>
      </c>
      <c r="H10" s="8">
        <v>1</v>
      </c>
      <c r="I10" s="5">
        <v>1</v>
      </c>
      <c r="J10" s="5">
        <v>167</v>
      </c>
      <c r="K10" s="5">
        <v>1</v>
      </c>
      <c r="L10" s="5">
        <v>19</v>
      </c>
      <c r="M10" s="5">
        <v>33</v>
      </c>
      <c r="N10" s="5">
        <v>13</v>
      </c>
      <c r="O10" s="15">
        <v>3</v>
      </c>
      <c r="P10" s="16">
        <v>1</v>
      </c>
      <c r="Q10" s="11">
        <v>340</v>
      </c>
      <c r="R10" s="14"/>
      <c r="S10" s="14">
        <v>325740.99</v>
      </c>
      <c r="T10" s="14">
        <v>686293.59</v>
      </c>
      <c r="U10" s="12">
        <v>1997.4000000000003</v>
      </c>
    </row>
    <row r="11" spans="1:21" s="1" customFormat="1">
      <c r="A11" s="28" t="s">
        <v>47</v>
      </c>
      <c r="B11" s="28" t="s">
        <v>80</v>
      </c>
      <c r="C11" s="5">
        <v>69</v>
      </c>
      <c r="D11" s="5">
        <v>65</v>
      </c>
      <c r="E11" s="5">
        <v>62</v>
      </c>
      <c r="F11" s="13">
        <v>38</v>
      </c>
      <c r="G11" s="7">
        <v>48</v>
      </c>
      <c r="H11" s="8">
        <v>6</v>
      </c>
      <c r="I11" s="5">
        <v>4</v>
      </c>
      <c r="J11" s="5">
        <v>1117</v>
      </c>
      <c r="K11" s="5">
        <v>4</v>
      </c>
      <c r="L11" s="5">
        <v>73</v>
      </c>
      <c r="M11" s="5">
        <v>55</v>
      </c>
      <c r="N11" s="5">
        <v>36</v>
      </c>
      <c r="O11" s="15">
        <v>33</v>
      </c>
      <c r="P11" s="16">
        <v>9</v>
      </c>
      <c r="Q11" s="11">
        <v>545</v>
      </c>
      <c r="R11" s="14">
        <v>2068569.59</v>
      </c>
      <c r="S11" s="14">
        <v>10703765.690000001</v>
      </c>
      <c r="T11" s="14">
        <v>27626.639999999999</v>
      </c>
      <c r="U11" s="12">
        <v>323835.02999999991</v>
      </c>
    </row>
    <row r="12" spans="1:21" s="1" customFormat="1">
      <c r="A12" s="28" t="s">
        <v>38</v>
      </c>
      <c r="B12" s="28" t="s">
        <v>81</v>
      </c>
      <c r="C12" s="5">
        <v>46</v>
      </c>
      <c r="D12" s="5">
        <v>52</v>
      </c>
      <c r="E12" s="5">
        <v>32</v>
      </c>
      <c r="F12" s="13">
        <v>20</v>
      </c>
      <c r="G12" s="7">
        <v>26</v>
      </c>
      <c r="H12" s="8">
        <v>5</v>
      </c>
      <c r="I12" s="5">
        <v>3</v>
      </c>
      <c r="J12" s="5">
        <v>901</v>
      </c>
      <c r="K12" s="5">
        <v>3</v>
      </c>
      <c r="L12" s="5">
        <v>39</v>
      </c>
      <c r="M12" s="5">
        <v>67</v>
      </c>
      <c r="N12" s="5">
        <v>33</v>
      </c>
      <c r="O12" s="15">
        <v>13</v>
      </c>
      <c r="P12" s="16">
        <v>9</v>
      </c>
      <c r="Q12" s="11">
        <v>376</v>
      </c>
      <c r="R12" s="14">
        <v>1415438.85</v>
      </c>
      <c r="S12" s="14">
        <v>98533.510000000009</v>
      </c>
      <c r="T12" s="14">
        <v>213249.04</v>
      </c>
      <c r="U12" s="12">
        <v>237912.11999999991</v>
      </c>
    </row>
    <row r="13" spans="1:21" s="1" customFormat="1">
      <c r="A13" s="28" t="s">
        <v>48</v>
      </c>
      <c r="B13" s="28" t="s">
        <v>82</v>
      </c>
      <c r="C13" s="5">
        <v>58</v>
      </c>
      <c r="D13" s="5">
        <v>67</v>
      </c>
      <c r="E13" s="5">
        <v>37</v>
      </c>
      <c r="F13" s="13">
        <v>12</v>
      </c>
      <c r="G13" s="7">
        <v>35</v>
      </c>
      <c r="H13" s="8">
        <v>7</v>
      </c>
      <c r="I13" s="5">
        <v>3</v>
      </c>
      <c r="J13" s="5">
        <v>2373</v>
      </c>
      <c r="K13" s="5">
        <v>2</v>
      </c>
      <c r="L13" s="5">
        <v>20</v>
      </c>
      <c r="M13" s="5">
        <v>367</v>
      </c>
      <c r="N13" s="5">
        <v>226</v>
      </c>
      <c r="O13" s="15">
        <v>4</v>
      </c>
      <c r="P13" s="16">
        <v>11</v>
      </c>
      <c r="Q13" s="11">
        <v>535</v>
      </c>
      <c r="R13" s="14"/>
      <c r="S13" s="14">
        <v>291020.92000000004</v>
      </c>
      <c r="T13" s="14">
        <v>208675.95</v>
      </c>
      <c r="U13" s="12">
        <v>49780.029999999992</v>
      </c>
    </row>
    <row r="14" spans="1:21" s="1" customFormat="1">
      <c r="A14" s="28" t="s">
        <v>39</v>
      </c>
      <c r="B14" s="28" t="s">
        <v>19</v>
      </c>
      <c r="C14" s="5">
        <v>71</v>
      </c>
      <c r="D14" s="5">
        <v>75</v>
      </c>
      <c r="E14" s="5">
        <v>45</v>
      </c>
      <c r="F14" s="13">
        <v>28</v>
      </c>
      <c r="G14" s="7">
        <v>51</v>
      </c>
      <c r="H14" s="8">
        <v>9</v>
      </c>
      <c r="I14" s="5">
        <v>3</v>
      </c>
      <c r="J14" s="5">
        <v>1185</v>
      </c>
      <c r="K14" s="5">
        <v>4</v>
      </c>
      <c r="L14" s="5">
        <v>54</v>
      </c>
      <c r="M14" s="5">
        <v>107</v>
      </c>
      <c r="N14" s="5">
        <v>47</v>
      </c>
      <c r="O14" s="15">
        <v>0</v>
      </c>
      <c r="P14" s="16">
        <v>9</v>
      </c>
      <c r="Q14" s="11">
        <v>435</v>
      </c>
      <c r="R14" s="14"/>
      <c r="S14" s="14">
        <v>1887512.4899999998</v>
      </c>
      <c r="T14" s="14">
        <v>57807.229999999996</v>
      </c>
      <c r="U14" s="12"/>
    </row>
    <row r="15" spans="1:21" s="1" customFormat="1">
      <c r="A15" s="28" t="s">
        <v>67</v>
      </c>
      <c r="B15" s="28" t="s">
        <v>83</v>
      </c>
      <c r="C15" s="5">
        <v>44</v>
      </c>
      <c r="D15" s="5">
        <v>51</v>
      </c>
      <c r="E15" s="5">
        <v>21</v>
      </c>
      <c r="F15" s="13">
        <v>4</v>
      </c>
      <c r="G15" s="7">
        <v>26</v>
      </c>
      <c r="H15" s="8">
        <v>3</v>
      </c>
      <c r="I15" s="5">
        <v>6</v>
      </c>
      <c r="J15" s="5">
        <v>4134</v>
      </c>
      <c r="K15" s="5"/>
      <c r="L15" s="5"/>
      <c r="M15" s="5">
        <v>550</v>
      </c>
      <c r="N15" s="5">
        <v>227</v>
      </c>
      <c r="O15" s="15">
        <v>2</v>
      </c>
      <c r="P15" s="16">
        <v>13</v>
      </c>
      <c r="Q15" s="11">
        <v>639</v>
      </c>
      <c r="R15" s="14"/>
      <c r="S15" s="14">
        <v>155694.16999999998</v>
      </c>
      <c r="T15" s="14">
        <v>193000</v>
      </c>
      <c r="U15" s="12"/>
    </row>
    <row r="16" spans="1:21" s="1" customFormat="1">
      <c r="A16" s="29" t="s">
        <v>68</v>
      </c>
      <c r="B16" s="28" t="s">
        <v>19</v>
      </c>
      <c r="C16" s="5">
        <v>36</v>
      </c>
      <c r="D16" s="5">
        <v>52</v>
      </c>
      <c r="E16" s="5">
        <v>26</v>
      </c>
      <c r="F16" s="13">
        <v>14</v>
      </c>
      <c r="G16" s="7">
        <v>23</v>
      </c>
      <c r="H16" s="8">
        <v>4</v>
      </c>
      <c r="I16" s="5">
        <v>1</v>
      </c>
      <c r="J16" s="5">
        <v>2456</v>
      </c>
      <c r="K16" s="5"/>
      <c r="L16" s="5"/>
      <c r="M16" s="5">
        <v>385</v>
      </c>
      <c r="N16" s="5">
        <v>184</v>
      </c>
      <c r="O16" s="15">
        <v>0</v>
      </c>
      <c r="P16" s="16">
        <v>7</v>
      </c>
      <c r="Q16" s="11">
        <v>465</v>
      </c>
      <c r="R16" s="14">
        <v>0</v>
      </c>
      <c r="S16" s="14">
        <v>285308.56</v>
      </c>
      <c r="T16" s="14">
        <v>44660</v>
      </c>
      <c r="U16" s="14">
        <v>0</v>
      </c>
    </row>
    <row r="17" spans="1:21" s="1" customFormat="1">
      <c r="A17" s="28" t="s">
        <v>63</v>
      </c>
      <c r="B17" s="28" t="s">
        <v>83</v>
      </c>
      <c r="C17" s="5">
        <v>42</v>
      </c>
      <c r="D17" s="5">
        <v>45</v>
      </c>
      <c r="E17" s="5">
        <v>30</v>
      </c>
      <c r="F17" s="13">
        <v>15</v>
      </c>
      <c r="G17" s="7">
        <v>32</v>
      </c>
      <c r="H17" s="8">
        <v>6</v>
      </c>
      <c r="I17" s="5">
        <v>4</v>
      </c>
      <c r="J17" s="5">
        <v>1809</v>
      </c>
      <c r="K17" s="5">
        <v>1</v>
      </c>
      <c r="L17" s="5">
        <v>8</v>
      </c>
      <c r="M17" s="5">
        <v>148</v>
      </c>
      <c r="N17" s="5">
        <v>104</v>
      </c>
      <c r="O17" s="15">
        <v>0</v>
      </c>
      <c r="P17" s="16">
        <v>5</v>
      </c>
      <c r="Q17" s="11">
        <v>645</v>
      </c>
      <c r="R17" s="14"/>
      <c r="S17" s="14">
        <v>202506.62</v>
      </c>
      <c r="T17" s="14">
        <v>529036.56000000006</v>
      </c>
      <c r="U17" s="12"/>
    </row>
    <row r="18" spans="1:21" s="1" customFormat="1">
      <c r="A18" s="28" t="s">
        <v>40</v>
      </c>
      <c r="B18" s="28" t="s">
        <v>18</v>
      </c>
      <c r="C18" s="5">
        <v>45</v>
      </c>
      <c r="D18" s="5">
        <v>46</v>
      </c>
      <c r="E18" s="5">
        <v>24</v>
      </c>
      <c r="F18" s="13">
        <v>1</v>
      </c>
      <c r="G18" s="7">
        <v>30</v>
      </c>
      <c r="H18" s="8">
        <v>3</v>
      </c>
      <c r="I18" s="5">
        <v>2</v>
      </c>
      <c r="J18" s="5">
        <v>1352</v>
      </c>
      <c r="K18" s="5">
        <v>3</v>
      </c>
      <c r="L18" s="5">
        <v>103</v>
      </c>
      <c r="M18" s="5">
        <v>314</v>
      </c>
      <c r="N18" s="5">
        <v>178</v>
      </c>
      <c r="O18" s="15">
        <v>4</v>
      </c>
      <c r="P18" s="16">
        <v>4</v>
      </c>
      <c r="Q18" s="11">
        <v>443</v>
      </c>
      <c r="R18" s="14">
        <v>358653.85</v>
      </c>
      <c r="S18" s="14">
        <v>168313.57</v>
      </c>
      <c r="T18" s="14">
        <v>8931.2999999999993</v>
      </c>
      <c r="U18" s="12">
        <v>134655.95000000004</v>
      </c>
    </row>
    <row r="19" spans="1:21" s="1" customFormat="1">
      <c r="A19" s="28" t="s">
        <v>41</v>
      </c>
      <c r="B19" s="28" t="s">
        <v>80</v>
      </c>
      <c r="C19" s="5">
        <v>34</v>
      </c>
      <c r="D19" s="5">
        <v>39</v>
      </c>
      <c r="E19" s="5">
        <v>23</v>
      </c>
      <c r="F19" s="13">
        <v>8</v>
      </c>
      <c r="G19" s="7">
        <v>21</v>
      </c>
      <c r="H19" s="8">
        <v>4</v>
      </c>
      <c r="I19" s="5">
        <v>2</v>
      </c>
      <c r="J19" s="5">
        <v>426</v>
      </c>
      <c r="K19" s="5">
        <v>3</v>
      </c>
      <c r="L19" s="5">
        <v>50</v>
      </c>
      <c r="M19" s="5">
        <v>83</v>
      </c>
      <c r="N19" s="5">
        <v>33</v>
      </c>
      <c r="O19" s="15">
        <v>3</v>
      </c>
      <c r="P19" s="16">
        <v>6</v>
      </c>
      <c r="Q19" s="11">
        <v>454</v>
      </c>
      <c r="R19" s="14">
        <v>638643.99</v>
      </c>
      <c r="S19" s="14">
        <v>1111449.1199999999</v>
      </c>
      <c r="T19" s="14">
        <v>90397.84</v>
      </c>
      <c r="U19" s="12"/>
    </row>
    <row r="20" spans="1:21" s="1" customFormat="1">
      <c r="A20" s="28" t="s">
        <v>49</v>
      </c>
      <c r="B20" s="28" t="s">
        <v>82</v>
      </c>
      <c r="C20" s="5">
        <v>63</v>
      </c>
      <c r="D20" s="5">
        <v>68</v>
      </c>
      <c r="E20" s="5">
        <v>39</v>
      </c>
      <c r="F20" s="13">
        <v>26</v>
      </c>
      <c r="G20" s="7">
        <v>45</v>
      </c>
      <c r="H20" s="8">
        <v>7</v>
      </c>
      <c r="I20" s="5">
        <v>5</v>
      </c>
      <c r="J20" s="5">
        <v>1052</v>
      </c>
      <c r="K20" s="5">
        <v>2</v>
      </c>
      <c r="L20" s="5">
        <v>91</v>
      </c>
      <c r="M20" s="5">
        <v>70</v>
      </c>
      <c r="N20" s="5">
        <v>18</v>
      </c>
      <c r="O20" s="15">
        <v>1</v>
      </c>
      <c r="P20" s="16">
        <v>5</v>
      </c>
      <c r="Q20" s="11">
        <v>471</v>
      </c>
      <c r="R20" s="14"/>
      <c r="S20" s="14">
        <v>188429.31999999998</v>
      </c>
      <c r="T20" s="14">
        <v>181294.21</v>
      </c>
      <c r="U20" s="12"/>
    </row>
    <row r="21" spans="1:21" s="1" customFormat="1">
      <c r="A21" s="28" t="s">
        <v>50</v>
      </c>
      <c r="B21" s="28" t="s">
        <v>84</v>
      </c>
      <c r="C21" s="5">
        <v>71</v>
      </c>
      <c r="D21" s="5">
        <v>98</v>
      </c>
      <c r="E21" s="5">
        <v>39</v>
      </c>
      <c r="F21" s="13">
        <v>13</v>
      </c>
      <c r="G21" s="7">
        <v>36</v>
      </c>
      <c r="H21" s="8">
        <v>5</v>
      </c>
      <c r="I21" s="5">
        <v>5</v>
      </c>
      <c r="J21" s="5">
        <v>2581</v>
      </c>
      <c r="K21" s="5">
        <v>5</v>
      </c>
      <c r="L21" s="5">
        <v>103</v>
      </c>
      <c r="M21" s="5">
        <v>69</v>
      </c>
      <c r="N21" s="5">
        <v>39</v>
      </c>
      <c r="O21" s="15">
        <v>21</v>
      </c>
      <c r="P21" s="16">
        <v>9</v>
      </c>
      <c r="Q21" s="11">
        <v>1183</v>
      </c>
      <c r="R21" s="14">
        <v>1818392.9900000002</v>
      </c>
      <c r="S21" s="14">
        <v>689332.26000000013</v>
      </c>
      <c r="T21" s="14">
        <v>494341.95999999996</v>
      </c>
      <c r="U21" s="12">
        <v>80508.33</v>
      </c>
    </row>
    <row r="22" spans="1:21" s="1" customFormat="1">
      <c r="A22" s="28" t="s">
        <v>51</v>
      </c>
      <c r="B22" s="28" t="s">
        <v>82</v>
      </c>
      <c r="C22" s="5">
        <v>19</v>
      </c>
      <c r="D22" s="5">
        <v>21</v>
      </c>
      <c r="E22" s="5">
        <v>7</v>
      </c>
      <c r="F22" s="13"/>
      <c r="G22" s="7">
        <v>9</v>
      </c>
      <c r="H22" s="8">
        <v>2</v>
      </c>
      <c r="I22" s="5">
        <v>2</v>
      </c>
      <c r="J22" s="5">
        <v>1014</v>
      </c>
      <c r="K22" s="5">
        <v>1</v>
      </c>
      <c r="L22" s="5">
        <v>1</v>
      </c>
      <c r="M22" s="5">
        <v>99</v>
      </c>
      <c r="N22" s="5">
        <v>49</v>
      </c>
      <c r="O22" s="15">
        <v>0</v>
      </c>
      <c r="P22" s="16">
        <v>3</v>
      </c>
      <c r="Q22" s="11">
        <v>332</v>
      </c>
      <c r="R22" s="14"/>
      <c r="S22" s="14">
        <v>22760.39</v>
      </c>
      <c r="T22" s="14">
        <v>91384</v>
      </c>
      <c r="U22" s="12"/>
    </row>
    <row r="23" spans="1:21" s="1" customFormat="1">
      <c r="A23" s="28" t="s">
        <v>42</v>
      </c>
      <c r="B23" s="28" t="s">
        <v>18</v>
      </c>
      <c r="C23" s="5">
        <v>68</v>
      </c>
      <c r="D23" s="5">
        <v>77</v>
      </c>
      <c r="E23" s="5">
        <v>40</v>
      </c>
      <c r="F23" s="13">
        <v>20</v>
      </c>
      <c r="G23" s="7">
        <v>42</v>
      </c>
      <c r="H23" s="8">
        <v>5</v>
      </c>
      <c r="I23" s="5">
        <v>5</v>
      </c>
      <c r="J23" s="5">
        <v>2348</v>
      </c>
      <c r="K23" s="5">
        <v>9</v>
      </c>
      <c r="L23" s="5">
        <v>161</v>
      </c>
      <c r="M23" s="5">
        <v>329</v>
      </c>
      <c r="N23" s="5">
        <v>186</v>
      </c>
      <c r="O23" s="15">
        <v>28</v>
      </c>
      <c r="P23" s="16">
        <v>7</v>
      </c>
      <c r="Q23" s="11">
        <v>866</v>
      </c>
      <c r="R23" s="14">
        <v>903850.4800000001</v>
      </c>
      <c r="S23" s="14">
        <v>264579.84000000003</v>
      </c>
      <c r="T23" s="14">
        <v>14143.880000000001</v>
      </c>
      <c r="U23" s="12">
        <v>1028644.6800000004</v>
      </c>
    </row>
    <row r="24" spans="1:21" s="1" customFormat="1">
      <c r="A24" s="28" t="s">
        <v>43</v>
      </c>
      <c r="B24" s="28" t="s">
        <v>81</v>
      </c>
      <c r="C24" s="5">
        <v>67</v>
      </c>
      <c r="D24" s="5">
        <v>69</v>
      </c>
      <c r="E24" s="5">
        <v>47</v>
      </c>
      <c r="F24" s="13">
        <v>31</v>
      </c>
      <c r="G24" s="7">
        <v>42</v>
      </c>
      <c r="H24" s="8">
        <v>12</v>
      </c>
      <c r="I24" s="5">
        <v>1</v>
      </c>
      <c r="J24" s="5">
        <v>700</v>
      </c>
      <c r="K24" s="5">
        <v>4</v>
      </c>
      <c r="L24" s="5">
        <v>93</v>
      </c>
      <c r="M24" s="5">
        <v>66</v>
      </c>
      <c r="N24" s="5">
        <v>34</v>
      </c>
      <c r="O24" s="15">
        <v>10</v>
      </c>
      <c r="P24" s="16">
        <v>16</v>
      </c>
      <c r="Q24" s="11">
        <v>446</v>
      </c>
      <c r="R24" s="14">
        <v>2260077.5499999998</v>
      </c>
      <c r="S24" s="14">
        <v>375628.02</v>
      </c>
      <c r="T24" s="14">
        <v>64985.2</v>
      </c>
      <c r="U24" s="12">
        <v>1648271.6700000006</v>
      </c>
    </row>
    <row r="25" spans="1:21" s="1" customFormat="1">
      <c r="A25" s="28" t="s">
        <v>44</v>
      </c>
      <c r="B25" s="28" t="s">
        <v>18</v>
      </c>
      <c r="C25" s="5">
        <v>46</v>
      </c>
      <c r="D25" s="5">
        <v>47</v>
      </c>
      <c r="E25" s="5">
        <v>20</v>
      </c>
      <c r="F25" s="13">
        <v>5</v>
      </c>
      <c r="G25" s="7">
        <v>19</v>
      </c>
      <c r="H25" s="8">
        <v>2</v>
      </c>
      <c r="I25" s="5">
        <v>1</v>
      </c>
      <c r="J25" s="5">
        <v>607</v>
      </c>
      <c r="K25" s="5">
        <v>4</v>
      </c>
      <c r="L25" s="5">
        <v>69</v>
      </c>
      <c r="M25" s="5">
        <v>73</v>
      </c>
      <c r="N25" s="5">
        <v>10</v>
      </c>
      <c r="O25" s="9">
        <v>12</v>
      </c>
      <c r="P25" s="10">
        <v>13</v>
      </c>
      <c r="Q25" s="11">
        <v>289</v>
      </c>
      <c r="R25" s="14">
        <v>420899.52999999997</v>
      </c>
      <c r="S25" s="14">
        <v>104474.24000000001</v>
      </c>
      <c r="T25" s="14">
        <v>173329.53999999998</v>
      </c>
      <c r="U25" s="17">
        <v>1550173.6699999995</v>
      </c>
    </row>
    <row r="26" spans="1:21" s="1" customFormat="1">
      <c r="A26" s="28" t="s">
        <v>52</v>
      </c>
      <c r="B26" s="28" t="s">
        <v>19</v>
      </c>
      <c r="C26" s="5">
        <v>34</v>
      </c>
      <c r="D26" s="5">
        <v>38</v>
      </c>
      <c r="E26" s="5">
        <v>21</v>
      </c>
      <c r="F26" s="13">
        <v>12</v>
      </c>
      <c r="G26" s="7">
        <v>28</v>
      </c>
      <c r="H26" s="8">
        <v>5</v>
      </c>
      <c r="I26" s="5">
        <v>2</v>
      </c>
      <c r="J26" s="5">
        <v>538</v>
      </c>
      <c r="K26" s="5">
        <v>2</v>
      </c>
      <c r="L26" s="5">
        <v>22</v>
      </c>
      <c r="M26" s="5">
        <v>66</v>
      </c>
      <c r="N26" s="5">
        <v>14</v>
      </c>
      <c r="O26" s="9">
        <v>6</v>
      </c>
      <c r="P26" s="10">
        <v>4</v>
      </c>
      <c r="Q26" s="11">
        <v>434</v>
      </c>
      <c r="R26" s="14">
        <v>21900.799999999999</v>
      </c>
      <c r="S26" s="14">
        <v>306346.08000000007</v>
      </c>
      <c r="T26" s="14">
        <v>6752.36</v>
      </c>
      <c r="U26" s="12">
        <v>14662.8</v>
      </c>
    </row>
    <row r="27" spans="1:21" s="1" customFormat="1">
      <c r="A27" s="28" t="s">
        <v>53</v>
      </c>
      <c r="B27" s="28" t="s">
        <v>80</v>
      </c>
      <c r="C27" s="5">
        <v>82</v>
      </c>
      <c r="D27" s="5">
        <v>82</v>
      </c>
      <c r="E27" s="5">
        <v>60</v>
      </c>
      <c r="F27" s="13">
        <v>44</v>
      </c>
      <c r="G27" s="7">
        <v>54</v>
      </c>
      <c r="H27" s="8">
        <v>10</v>
      </c>
      <c r="I27" s="5">
        <v>4</v>
      </c>
      <c r="J27" s="5">
        <v>1021</v>
      </c>
      <c r="K27" s="5">
        <v>9</v>
      </c>
      <c r="L27" s="5">
        <v>181</v>
      </c>
      <c r="M27" s="5">
        <v>132</v>
      </c>
      <c r="N27" s="5">
        <v>84</v>
      </c>
      <c r="O27" s="9">
        <v>55</v>
      </c>
      <c r="P27" s="10">
        <v>15</v>
      </c>
      <c r="Q27" s="11">
        <v>592</v>
      </c>
      <c r="R27" s="14">
        <v>3304317.85</v>
      </c>
      <c r="S27" s="14">
        <v>882398.73</v>
      </c>
      <c r="T27" s="14">
        <v>104747.92</v>
      </c>
      <c r="U27" s="12">
        <v>931732.88</v>
      </c>
    </row>
    <row r="28" spans="1:21" s="1" customFormat="1">
      <c r="A28" s="28" t="s">
        <v>45</v>
      </c>
      <c r="B28" s="28" t="s">
        <v>19</v>
      </c>
      <c r="C28" s="5">
        <v>34</v>
      </c>
      <c r="D28" s="5">
        <v>39</v>
      </c>
      <c r="E28" s="5">
        <v>22</v>
      </c>
      <c r="F28" s="13">
        <v>10</v>
      </c>
      <c r="G28" s="7">
        <v>26</v>
      </c>
      <c r="H28" s="8">
        <v>4</v>
      </c>
      <c r="I28" s="5">
        <v>2</v>
      </c>
      <c r="J28" s="5">
        <v>1089</v>
      </c>
      <c r="K28" s="5">
        <v>2</v>
      </c>
      <c r="L28" s="5">
        <v>21</v>
      </c>
      <c r="M28" s="5">
        <v>109</v>
      </c>
      <c r="N28" s="5">
        <v>57</v>
      </c>
      <c r="O28" s="9">
        <v>1</v>
      </c>
      <c r="P28" s="10">
        <v>7</v>
      </c>
      <c r="Q28" s="11">
        <v>247</v>
      </c>
      <c r="R28" s="14">
        <v>756117.05</v>
      </c>
      <c r="S28" s="14">
        <v>237272.32000000001</v>
      </c>
      <c r="T28" s="14">
        <v>104038</v>
      </c>
      <c r="U28" s="12">
        <v>88465.98</v>
      </c>
    </row>
    <row r="29" spans="1:21" s="1" customFormat="1">
      <c r="A29" s="2" t="s">
        <v>3</v>
      </c>
      <c r="B29" s="2"/>
      <c r="C29" s="3">
        <v>247</v>
      </c>
      <c r="D29" s="3">
        <v>254</v>
      </c>
      <c r="E29" s="3">
        <v>177</v>
      </c>
      <c r="F29" s="3">
        <v>72</v>
      </c>
      <c r="G29" s="3">
        <v>208</v>
      </c>
      <c r="H29" s="3">
        <v>22</v>
      </c>
      <c r="I29" s="3">
        <v>70</v>
      </c>
      <c r="J29" s="3">
        <v>20955</v>
      </c>
      <c r="K29" s="3">
        <v>15</v>
      </c>
      <c r="L29" s="3">
        <v>92</v>
      </c>
      <c r="M29" s="3">
        <v>2990</v>
      </c>
      <c r="N29" s="3">
        <v>1220</v>
      </c>
      <c r="O29" s="3">
        <v>88</v>
      </c>
      <c r="P29" s="3">
        <v>77</v>
      </c>
      <c r="Q29" s="3">
        <v>6358</v>
      </c>
      <c r="R29" s="4">
        <v>4573742.9400000004</v>
      </c>
      <c r="S29" s="4">
        <v>4499173.5999999996</v>
      </c>
      <c r="T29" s="4">
        <v>1564840.78</v>
      </c>
      <c r="U29" s="4">
        <v>1320551.82</v>
      </c>
    </row>
    <row r="30" spans="1:21" s="1" customFormat="1">
      <c r="A30" s="28" t="s">
        <v>54</v>
      </c>
      <c r="B30" s="28" t="s">
        <v>85</v>
      </c>
      <c r="C30" s="5">
        <v>31</v>
      </c>
      <c r="D30" s="5">
        <v>31</v>
      </c>
      <c r="E30" s="5">
        <v>19</v>
      </c>
      <c r="F30" s="13">
        <v>8</v>
      </c>
      <c r="G30" s="7">
        <v>21</v>
      </c>
      <c r="H30" s="8">
        <v>2</v>
      </c>
      <c r="I30" s="8">
        <v>7</v>
      </c>
      <c r="J30" s="8">
        <v>1676</v>
      </c>
      <c r="K30" s="8">
        <v>3</v>
      </c>
      <c r="L30" s="8">
        <v>40</v>
      </c>
      <c r="M30" s="8">
        <v>295</v>
      </c>
      <c r="N30" s="8">
        <v>108</v>
      </c>
      <c r="O30" s="9">
        <v>5</v>
      </c>
      <c r="P30" s="18">
        <v>13</v>
      </c>
      <c r="Q30" s="11">
        <v>445</v>
      </c>
      <c r="R30" s="14">
        <v>1479802.9999999998</v>
      </c>
      <c r="S30" s="14">
        <v>205165.84</v>
      </c>
      <c r="T30" s="14">
        <v>668331.35999999987</v>
      </c>
      <c r="U30" s="12">
        <v>848026.91</v>
      </c>
    </row>
    <row r="31" spans="1:21" s="1" customFormat="1">
      <c r="A31" s="28" t="s">
        <v>55</v>
      </c>
      <c r="B31" s="28" t="s">
        <v>4</v>
      </c>
      <c r="C31" s="5">
        <v>18</v>
      </c>
      <c r="D31" s="5">
        <v>18</v>
      </c>
      <c r="E31" s="5">
        <v>12</v>
      </c>
      <c r="F31" s="13">
        <v>2</v>
      </c>
      <c r="G31" s="7">
        <v>17</v>
      </c>
      <c r="H31" s="8">
        <v>0</v>
      </c>
      <c r="I31" s="8">
        <v>5</v>
      </c>
      <c r="J31" s="8">
        <v>1236</v>
      </c>
      <c r="K31" s="8">
        <v>1</v>
      </c>
      <c r="L31" s="8">
        <v>3</v>
      </c>
      <c r="M31" s="8">
        <v>196</v>
      </c>
      <c r="N31" s="8">
        <v>142</v>
      </c>
      <c r="O31" s="15">
        <v>5</v>
      </c>
      <c r="P31" s="16">
        <v>6</v>
      </c>
      <c r="Q31" s="11">
        <v>667</v>
      </c>
      <c r="R31" s="12">
        <v>597579.47</v>
      </c>
      <c r="S31" s="12">
        <v>936655.2300000001</v>
      </c>
      <c r="T31" s="12">
        <v>36192</v>
      </c>
      <c r="U31" s="12"/>
    </row>
    <row r="32" spans="1:21" s="1" customFormat="1">
      <c r="A32" s="28" t="s">
        <v>56</v>
      </c>
      <c r="B32" s="28" t="s">
        <v>86</v>
      </c>
      <c r="C32" s="5">
        <v>20</v>
      </c>
      <c r="D32" s="5">
        <v>20</v>
      </c>
      <c r="E32" s="5">
        <v>12</v>
      </c>
      <c r="F32" s="13">
        <v>6</v>
      </c>
      <c r="G32" s="7">
        <v>18</v>
      </c>
      <c r="H32" s="8">
        <v>2</v>
      </c>
      <c r="I32" s="8">
        <v>6</v>
      </c>
      <c r="J32" s="8">
        <v>1761</v>
      </c>
      <c r="K32" s="8">
        <v>1</v>
      </c>
      <c r="L32" s="8">
        <v>7</v>
      </c>
      <c r="M32" s="8">
        <v>230</v>
      </c>
      <c r="N32" s="8">
        <v>120</v>
      </c>
      <c r="O32" s="15">
        <v>6</v>
      </c>
      <c r="P32" s="16">
        <v>5</v>
      </c>
      <c r="Q32" s="11">
        <v>419</v>
      </c>
      <c r="R32" s="12">
        <v>81707.5</v>
      </c>
      <c r="S32" s="12">
        <v>226179.57999999996</v>
      </c>
      <c r="T32" s="12">
        <v>210737.49</v>
      </c>
      <c r="U32" s="12">
        <v>60029.87</v>
      </c>
    </row>
    <row r="33" spans="1:21" s="1" customFormat="1">
      <c r="A33" s="28" t="s">
        <v>69</v>
      </c>
      <c r="B33" s="28" t="s">
        <v>85</v>
      </c>
      <c r="C33" s="5">
        <v>25</v>
      </c>
      <c r="D33" s="5">
        <v>29</v>
      </c>
      <c r="E33" s="5">
        <v>20</v>
      </c>
      <c r="F33" s="13">
        <v>9</v>
      </c>
      <c r="G33" s="7">
        <v>23</v>
      </c>
      <c r="H33" s="8">
        <v>3</v>
      </c>
      <c r="I33" s="8">
        <v>3</v>
      </c>
      <c r="J33" s="8">
        <v>745</v>
      </c>
      <c r="K33" s="8"/>
      <c r="L33" s="8"/>
      <c r="M33" s="8">
        <v>138</v>
      </c>
      <c r="N33" s="8">
        <v>41</v>
      </c>
      <c r="O33" s="15">
        <v>12</v>
      </c>
      <c r="P33" s="16">
        <v>5</v>
      </c>
      <c r="Q33" s="11">
        <v>365</v>
      </c>
      <c r="R33" s="12">
        <v>38860</v>
      </c>
      <c r="S33" s="12">
        <v>259914.41999999998</v>
      </c>
      <c r="T33" s="12"/>
      <c r="U33" s="12">
        <v>1930.24</v>
      </c>
    </row>
    <row r="34" spans="1:21" s="1" customFormat="1">
      <c r="A34" s="28" t="s">
        <v>57</v>
      </c>
      <c r="B34" s="28" t="s">
        <v>87</v>
      </c>
      <c r="C34" s="5">
        <v>22</v>
      </c>
      <c r="D34" s="5">
        <v>22</v>
      </c>
      <c r="E34" s="5">
        <v>17</v>
      </c>
      <c r="F34" s="13">
        <v>9</v>
      </c>
      <c r="G34" s="7">
        <v>18</v>
      </c>
      <c r="H34" s="8">
        <v>2</v>
      </c>
      <c r="I34" s="8">
        <v>4</v>
      </c>
      <c r="J34" s="8">
        <v>917</v>
      </c>
      <c r="K34" s="8">
        <v>3</v>
      </c>
      <c r="L34" s="8">
        <v>6</v>
      </c>
      <c r="M34" s="8">
        <v>91</v>
      </c>
      <c r="N34" s="8">
        <v>52</v>
      </c>
      <c r="O34" s="15">
        <v>7</v>
      </c>
      <c r="P34" s="16">
        <v>6</v>
      </c>
      <c r="Q34" s="11">
        <v>411</v>
      </c>
      <c r="R34" s="12">
        <v>1008462.0599999999</v>
      </c>
      <c r="S34" s="12">
        <v>142247.87</v>
      </c>
      <c r="T34" s="12">
        <v>13432.8</v>
      </c>
      <c r="U34" s="17">
        <v>131973.54999999999</v>
      </c>
    </row>
    <row r="35" spans="1:21" s="1" customFormat="1">
      <c r="A35" s="28" t="s">
        <v>58</v>
      </c>
      <c r="B35" s="28" t="s">
        <v>87</v>
      </c>
      <c r="C35" s="5">
        <v>20</v>
      </c>
      <c r="D35" s="5">
        <v>22</v>
      </c>
      <c r="E35" s="5">
        <v>16</v>
      </c>
      <c r="F35" s="13">
        <v>6</v>
      </c>
      <c r="G35" s="7">
        <v>15</v>
      </c>
      <c r="H35" s="8">
        <v>1</v>
      </c>
      <c r="I35" s="8">
        <v>5</v>
      </c>
      <c r="J35" s="8">
        <v>990</v>
      </c>
      <c r="K35" s="8">
        <v>2</v>
      </c>
      <c r="L35" s="8">
        <v>11</v>
      </c>
      <c r="M35" s="8">
        <v>98</v>
      </c>
      <c r="N35" s="8">
        <v>34</v>
      </c>
      <c r="O35" s="15">
        <v>9</v>
      </c>
      <c r="P35" s="16">
        <v>10</v>
      </c>
      <c r="Q35" s="11">
        <v>414</v>
      </c>
      <c r="R35" s="12">
        <v>251120.46999999997</v>
      </c>
      <c r="S35" s="12"/>
      <c r="T35" s="12">
        <v>6174.68</v>
      </c>
      <c r="U35" s="12">
        <v>169105.44</v>
      </c>
    </row>
    <row r="36" spans="1:21" s="1" customFormat="1">
      <c r="A36" s="28" t="s">
        <v>59</v>
      </c>
      <c r="B36" s="28" t="s">
        <v>85</v>
      </c>
      <c r="C36" s="5">
        <v>25</v>
      </c>
      <c r="D36" s="5">
        <v>24</v>
      </c>
      <c r="E36" s="5">
        <v>21</v>
      </c>
      <c r="F36" s="13">
        <v>11</v>
      </c>
      <c r="G36" s="7">
        <v>21</v>
      </c>
      <c r="H36" s="8">
        <v>3</v>
      </c>
      <c r="I36" s="8">
        <v>8</v>
      </c>
      <c r="J36" s="8">
        <v>3663</v>
      </c>
      <c r="K36" s="8">
        <v>2</v>
      </c>
      <c r="L36" s="8">
        <v>10</v>
      </c>
      <c r="M36" s="8">
        <v>577</v>
      </c>
      <c r="N36" s="8">
        <v>239</v>
      </c>
      <c r="O36" s="15">
        <v>16</v>
      </c>
      <c r="P36" s="16">
        <v>7</v>
      </c>
      <c r="Q36" s="11">
        <v>1217</v>
      </c>
      <c r="R36" s="12"/>
      <c r="S36" s="12">
        <v>10003.84</v>
      </c>
      <c r="T36" s="12">
        <v>85884</v>
      </c>
      <c r="U36" s="12">
        <v>3642.4</v>
      </c>
    </row>
    <row r="37" spans="1:21" s="1" customFormat="1">
      <c r="A37" s="28" t="s">
        <v>60</v>
      </c>
      <c r="B37" s="28" t="s">
        <v>85</v>
      </c>
      <c r="C37" s="5">
        <v>25</v>
      </c>
      <c r="D37" s="5">
        <v>24</v>
      </c>
      <c r="E37" s="5">
        <v>20</v>
      </c>
      <c r="F37" s="13">
        <v>6</v>
      </c>
      <c r="G37" s="7">
        <v>21</v>
      </c>
      <c r="H37" s="8">
        <v>2</v>
      </c>
      <c r="I37" s="8">
        <v>6</v>
      </c>
      <c r="J37" s="8">
        <v>2672</v>
      </c>
      <c r="K37" s="8">
        <v>2</v>
      </c>
      <c r="L37" s="8">
        <v>11</v>
      </c>
      <c r="M37" s="8">
        <v>447</v>
      </c>
      <c r="N37" s="8">
        <v>207</v>
      </c>
      <c r="O37" s="9">
        <v>7</v>
      </c>
      <c r="P37" s="18">
        <v>4</v>
      </c>
      <c r="Q37" s="11">
        <v>692</v>
      </c>
      <c r="R37" s="12"/>
      <c r="S37" s="12">
        <v>350590.23999999993</v>
      </c>
      <c r="T37" s="12">
        <v>116281.9</v>
      </c>
      <c r="U37" s="12">
        <v>8874.84</v>
      </c>
    </row>
    <row r="38" spans="1:21" s="1" customFormat="1">
      <c r="A38" s="28" t="s">
        <v>61</v>
      </c>
      <c r="B38" s="28" t="s">
        <v>5</v>
      </c>
      <c r="C38" s="5">
        <v>19</v>
      </c>
      <c r="D38" s="5">
        <v>23</v>
      </c>
      <c r="E38" s="5">
        <v>18</v>
      </c>
      <c r="F38" s="13">
        <v>7</v>
      </c>
      <c r="G38" s="7">
        <v>19</v>
      </c>
      <c r="H38" s="8">
        <v>3</v>
      </c>
      <c r="I38" s="8">
        <v>10</v>
      </c>
      <c r="J38" s="8">
        <v>3765</v>
      </c>
      <c r="K38" s="8">
        <v>1</v>
      </c>
      <c r="L38" s="8">
        <v>4</v>
      </c>
      <c r="M38" s="8">
        <v>441</v>
      </c>
      <c r="N38" s="8">
        <v>60</v>
      </c>
      <c r="O38" s="9">
        <v>12</v>
      </c>
      <c r="P38" s="18">
        <v>9</v>
      </c>
      <c r="Q38" s="11">
        <v>662</v>
      </c>
      <c r="R38" s="12">
        <v>404254.64</v>
      </c>
      <c r="S38" s="12">
        <v>562194</v>
      </c>
      <c r="T38" s="12">
        <v>11605.51</v>
      </c>
      <c r="U38" s="12">
        <v>62247.740000000005</v>
      </c>
    </row>
    <row r="39" spans="1:21" s="1" customFormat="1">
      <c r="A39" s="28" t="s">
        <v>70</v>
      </c>
      <c r="B39" s="28" t="s">
        <v>86</v>
      </c>
      <c r="C39" s="5">
        <v>16</v>
      </c>
      <c r="D39" s="5">
        <v>15</v>
      </c>
      <c r="E39" s="5">
        <v>4</v>
      </c>
      <c r="F39" s="13"/>
      <c r="G39" s="7">
        <v>13</v>
      </c>
      <c r="H39" s="8">
        <v>0</v>
      </c>
      <c r="I39" s="8">
        <v>6</v>
      </c>
      <c r="J39" s="8">
        <v>1225</v>
      </c>
      <c r="K39" s="8"/>
      <c r="L39" s="8"/>
      <c r="M39" s="8">
        <v>147</v>
      </c>
      <c r="N39" s="8">
        <v>36</v>
      </c>
      <c r="O39" s="9">
        <v>3</v>
      </c>
      <c r="P39" s="18">
        <v>6</v>
      </c>
      <c r="Q39" s="11">
        <v>489</v>
      </c>
      <c r="R39" s="12">
        <v>711955.8</v>
      </c>
      <c r="S39" s="12">
        <v>1732168.9900000002</v>
      </c>
      <c r="T39" s="12">
        <v>215374.88</v>
      </c>
      <c r="U39" s="12"/>
    </row>
    <row r="40" spans="1:21" s="1" customFormat="1">
      <c r="A40" s="28" t="s">
        <v>71</v>
      </c>
      <c r="B40" s="28" t="s">
        <v>86</v>
      </c>
      <c r="C40" s="5">
        <v>26</v>
      </c>
      <c r="D40" s="5">
        <v>26</v>
      </c>
      <c r="E40" s="5">
        <v>18</v>
      </c>
      <c r="F40" s="13">
        <v>8</v>
      </c>
      <c r="G40" s="7">
        <v>22</v>
      </c>
      <c r="H40" s="8">
        <v>4</v>
      </c>
      <c r="I40" s="8">
        <v>10</v>
      </c>
      <c r="J40" s="8">
        <v>2305</v>
      </c>
      <c r="K40" s="8"/>
      <c r="L40" s="8"/>
      <c r="M40" s="8">
        <v>330</v>
      </c>
      <c r="N40" s="8">
        <v>181</v>
      </c>
      <c r="O40" s="15">
        <v>6</v>
      </c>
      <c r="P40" s="16">
        <v>6</v>
      </c>
      <c r="Q40" s="11">
        <v>577</v>
      </c>
      <c r="R40" s="12"/>
      <c r="S40" s="12">
        <v>74053.59</v>
      </c>
      <c r="T40" s="12">
        <v>200826.16</v>
      </c>
      <c r="U40" s="12">
        <v>34720.829999999994</v>
      </c>
    </row>
    <row r="41" spans="1:21" s="1" customFormat="1">
      <c r="A41" s="2" t="s">
        <v>6</v>
      </c>
      <c r="B41" s="2"/>
      <c r="C41" s="3">
        <v>41</v>
      </c>
      <c r="D41" s="3">
        <v>56</v>
      </c>
      <c r="E41" s="3">
        <v>23</v>
      </c>
      <c r="F41" s="3">
        <v>5</v>
      </c>
      <c r="G41" s="3">
        <v>30</v>
      </c>
      <c r="H41" s="3">
        <v>4</v>
      </c>
      <c r="I41" s="3">
        <v>12</v>
      </c>
      <c r="J41" s="3">
        <v>3676</v>
      </c>
      <c r="K41" s="3">
        <v>2</v>
      </c>
      <c r="L41" s="3">
        <v>18</v>
      </c>
      <c r="M41" s="3">
        <v>664</v>
      </c>
      <c r="N41" s="3">
        <v>237</v>
      </c>
      <c r="O41" s="3">
        <v>30</v>
      </c>
      <c r="P41" s="3">
        <v>30</v>
      </c>
      <c r="Q41" s="3">
        <v>1869</v>
      </c>
      <c r="R41" s="4">
        <v>3082252.7900000005</v>
      </c>
      <c r="S41" s="4">
        <v>1661447.5499999998</v>
      </c>
      <c r="T41" s="4">
        <v>1839335.86</v>
      </c>
      <c r="U41" s="4">
        <v>165067.32</v>
      </c>
    </row>
    <row r="42" spans="1:21" s="1" customFormat="1">
      <c r="A42" s="28" t="s">
        <v>72</v>
      </c>
      <c r="B42" s="28" t="s">
        <v>86</v>
      </c>
      <c r="C42" s="5">
        <v>8</v>
      </c>
      <c r="D42" s="5">
        <v>7</v>
      </c>
      <c r="E42" s="5">
        <v>3</v>
      </c>
      <c r="F42" s="13">
        <v>2</v>
      </c>
      <c r="G42" s="7">
        <v>8</v>
      </c>
      <c r="H42" s="8">
        <v>0</v>
      </c>
      <c r="I42" s="8"/>
      <c r="J42" s="8"/>
      <c r="K42" s="8"/>
      <c r="L42" s="8"/>
      <c r="M42" s="8">
        <v>0</v>
      </c>
      <c r="N42" s="8"/>
      <c r="O42" s="9">
        <v>3</v>
      </c>
      <c r="P42" s="10">
        <v>3</v>
      </c>
      <c r="Q42" s="11">
        <v>137</v>
      </c>
      <c r="R42" s="12">
        <v>2846877.6100000003</v>
      </c>
      <c r="S42" s="12"/>
      <c r="T42" s="12">
        <v>331656.76000000007</v>
      </c>
      <c r="U42" s="12">
        <v>26925.920000000006</v>
      </c>
    </row>
    <row r="43" spans="1:21" s="1" customFormat="1">
      <c r="A43" s="28" t="s">
        <v>73</v>
      </c>
      <c r="B43" s="28" t="s">
        <v>85</v>
      </c>
      <c r="C43" s="5">
        <v>4</v>
      </c>
      <c r="D43" s="5">
        <v>12</v>
      </c>
      <c r="E43" s="5">
        <v>2</v>
      </c>
      <c r="F43" s="13"/>
      <c r="G43" s="7">
        <v>3</v>
      </c>
      <c r="H43" s="8">
        <v>0</v>
      </c>
      <c r="I43" s="8">
        <v>4</v>
      </c>
      <c r="J43" s="8">
        <v>1229</v>
      </c>
      <c r="K43" s="8"/>
      <c r="L43" s="8"/>
      <c r="M43" s="8">
        <v>338</v>
      </c>
      <c r="N43" s="8">
        <v>155</v>
      </c>
      <c r="O43" s="9">
        <v>10</v>
      </c>
      <c r="P43" s="10">
        <v>6</v>
      </c>
      <c r="Q43" s="11">
        <v>366</v>
      </c>
      <c r="R43" s="12"/>
      <c r="S43" s="12">
        <v>30264.399999999998</v>
      </c>
      <c r="T43" s="12">
        <v>225721.30000000002</v>
      </c>
      <c r="U43" s="12"/>
    </row>
    <row r="44" spans="1:21" s="1" customFormat="1">
      <c r="A44" s="28" t="s">
        <v>74</v>
      </c>
      <c r="B44" s="28" t="s">
        <v>5</v>
      </c>
      <c r="C44" s="5">
        <v>6</v>
      </c>
      <c r="D44" s="5">
        <v>6</v>
      </c>
      <c r="E44" s="5">
        <v>4</v>
      </c>
      <c r="F44" s="13"/>
      <c r="G44" s="7">
        <v>5</v>
      </c>
      <c r="H44" s="8">
        <v>1</v>
      </c>
      <c r="I44" s="8">
        <v>2</v>
      </c>
      <c r="J44" s="8">
        <v>667</v>
      </c>
      <c r="K44" s="8"/>
      <c r="L44" s="8"/>
      <c r="M44" s="8">
        <v>101</v>
      </c>
      <c r="N44" s="8">
        <v>12</v>
      </c>
      <c r="O44" s="9">
        <v>0</v>
      </c>
      <c r="P44" s="10">
        <v>6</v>
      </c>
      <c r="Q44" s="11">
        <v>332</v>
      </c>
      <c r="R44" s="12"/>
      <c r="S44" s="12">
        <v>627581.86999999988</v>
      </c>
      <c r="T44" s="12">
        <v>98600</v>
      </c>
      <c r="U44" s="12"/>
    </row>
    <row r="45" spans="1:21" s="1" customFormat="1">
      <c r="A45" s="28" t="s">
        <v>75</v>
      </c>
      <c r="B45" s="28" t="s">
        <v>5</v>
      </c>
      <c r="C45" s="5">
        <v>3</v>
      </c>
      <c r="D45" s="5">
        <v>5</v>
      </c>
      <c r="E45" s="5">
        <v>2</v>
      </c>
      <c r="F45" s="13">
        <v>1</v>
      </c>
      <c r="G45" s="7">
        <v>2</v>
      </c>
      <c r="H45" s="8">
        <v>0</v>
      </c>
      <c r="I45" s="8"/>
      <c r="J45" s="8"/>
      <c r="K45" s="8"/>
      <c r="L45" s="8"/>
      <c r="M45" s="8">
        <v>55</v>
      </c>
      <c r="N45" s="8"/>
      <c r="O45" s="9">
        <v>1</v>
      </c>
      <c r="P45" s="10">
        <v>5</v>
      </c>
      <c r="Q45" s="11">
        <v>272</v>
      </c>
      <c r="R45" s="12">
        <v>41667.199999999997</v>
      </c>
      <c r="S45" s="12">
        <v>400297.44000000006</v>
      </c>
      <c r="T45" s="12">
        <v>1000226.51</v>
      </c>
      <c r="U45" s="12"/>
    </row>
    <row r="46" spans="1:21" s="1" customFormat="1">
      <c r="A46" s="28" t="s">
        <v>76</v>
      </c>
      <c r="B46" s="28" t="s">
        <v>87</v>
      </c>
      <c r="C46" s="5">
        <v>5</v>
      </c>
      <c r="D46" s="5">
        <v>6</v>
      </c>
      <c r="E46" s="5">
        <v>3</v>
      </c>
      <c r="F46" s="13"/>
      <c r="G46" s="7">
        <v>5</v>
      </c>
      <c r="H46" s="8">
        <v>1</v>
      </c>
      <c r="I46" s="8">
        <v>2</v>
      </c>
      <c r="J46" s="8">
        <v>616</v>
      </c>
      <c r="K46" s="8"/>
      <c r="L46" s="8"/>
      <c r="M46" s="8">
        <v>82</v>
      </c>
      <c r="N46" s="8">
        <v>55</v>
      </c>
      <c r="O46" s="9">
        <v>0</v>
      </c>
      <c r="P46" s="10">
        <v>4</v>
      </c>
      <c r="Q46" s="11">
        <v>155</v>
      </c>
      <c r="R46" s="12"/>
      <c r="S46" s="12">
        <v>175900.61</v>
      </c>
      <c r="T46" s="12">
        <v>113131.31999999999</v>
      </c>
      <c r="U46" s="12"/>
    </row>
    <row r="47" spans="1:21" s="1" customFormat="1">
      <c r="A47" s="28" t="s">
        <v>62</v>
      </c>
      <c r="B47" s="28" t="s">
        <v>84</v>
      </c>
      <c r="C47" s="5">
        <v>15</v>
      </c>
      <c r="D47" s="5">
        <v>20</v>
      </c>
      <c r="E47" s="5">
        <v>9</v>
      </c>
      <c r="F47" s="13">
        <v>2</v>
      </c>
      <c r="G47" s="7">
        <v>7</v>
      </c>
      <c r="H47" s="8">
        <v>2</v>
      </c>
      <c r="I47" s="8">
        <v>4</v>
      </c>
      <c r="J47" s="8">
        <v>1164</v>
      </c>
      <c r="K47" s="8">
        <v>2</v>
      </c>
      <c r="L47" s="8">
        <v>18</v>
      </c>
      <c r="M47" s="8">
        <v>88</v>
      </c>
      <c r="N47" s="8">
        <v>15</v>
      </c>
      <c r="O47" s="9">
        <v>16</v>
      </c>
      <c r="P47" s="10">
        <v>6</v>
      </c>
      <c r="Q47" s="11">
        <v>607</v>
      </c>
      <c r="R47" s="12">
        <v>193707.97999999998</v>
      </c>
      <c r="S47" s="12">
        <v>427403.23</v>
      </c>
      <c r="T47" s="12">
        <v>69999.97</v>
      </c>
      <c r="U47" s="12">
        <v>138141.4</v>
      </c>
    </row>
    <row r="48" spans="1:21" s="1" customFormat="1">
      <c r="A48" s="2" t="s">
        <v>7</v>
      </c>
      <c r="B48" s="2"/>
      <c r="C48" s="3">
        <v>131</v>
      </c>
      <c r="D48" s="3">
        <v>109</v>
      </c>
      <c r="E48" s="3">
        <v>118</v>
      </c>
      <c r="F48" s="3">
        <v>83</v>
      </c>
      <c r="G48" s="3">
        <v>111</v>
      </c>
      <c r="H48" s="3">
        <v>21</v>
      </c>
      <c r="I48" s="3"/>
      <c r="J48" s="3"/>
      <c r="K48" s="3">
        <v>4</v>
      </c>
      <c r="L48" s="3">
        <v>85</v>
      </c>
      <c r="M48" s="3"/>
      <c r="N48" s="3"/>
      <c r="O48" s="3">
        <v>8</v>
      </c>
      <c r="P48" s="3">
        <v>11</v>
      </c>
      <c r="Q48" s="3">
        <v>262</v>
      </c>
      <c r="R48" s="4">
        <v>3900470.18</v>
      </c>
      <c r="S48" s="4">
        <v>1328831.3999999999</v>
      </c>
      <c r="T48" s="4">
        <v>1049230.6000000001</v>
      </c>
      <c r="U48" s="4">
        <v>1583272.3700000003</v>
      </c>
    </row>
    <row r="49" spans="1:21" s="1" customFormat="1">
      <c r="A49" s="28" t="s">
        <v>8</v>
      </c>
      <c r="B49" s="28" t="s">
        <v>81</v>
      </c>
      <c r="C49" s="19">
        <v>25</v>
      </c>
      <c r="D49" s="19">
        <v>25</v>
      </c>
      <c r="E49" s="19">
        <v>25</v>
      </c>
      <c r="F49" s="13">
        <v>24</v>
      </c>
      <c r="G49" s="7">
        <v>24</v>
      </c>
      <c r="H49" s="8">
        <v>5</v>
      </c>
      <c r="I49" s="8"/>
      <c r="J49" s="8"/>
      <c r="K49" s="8">
        <v>3</v>
      </c>
      <c r="L49" s="8">
        <v>69</v>
      </c>
      <c r="M49" s="8"/>
      <c r="N49" s="8"/>
      <c r="O49" s="9">
        <v>5</v>
      </c>
      <c r="P49" s="10">
        <v>1</v>
      </c>
      <c r="Q49" s="20">
        <v>167</v>
      </c>
      <c r="R49" s="12">
        <v>452463.88</v>
      </c>
      <c r="S49" s="12">
        <v>371559.67999999999</v>
      </c>
      <c r="T49" s="12">
        <v>193301.62</v>
      </c>
      <c r="U49" s="12">
        <v>35360.280000000006</v>
      </c>
    </row>
    <row r="50" spans="1:21" s="1" customFormat="1">
      <c r="A50" s="28" t="s">
        <v>9</v>
      </c>
      <c r="B50" s="28" t="s">
        <v>82</v>
      </c>
      <c r="C50" s="19">
        <v>16</v>
      </c>
      <c r="D50" s="19">
        <v>15</v>
      </c>
      <c r="E50" s="19">
        <v>14</v>
      </c>
      <c r="F50" s="13">
        <v>6</v>
      </c>
      <c r="G50" s="7">
        <v>12</v>
      </c>
      <c r="H50" s="8">
        <v>2</v>
      </c>
      <c r="I50" s="8"/>
      <c r="J50" s="8"/>
      <c r="K50" s="8">
        <v>1</v>
      </c>
      <c r="L50" s="8">
        <v>16</v>
      </c>
      <c r="M50" s="8"/>
      <c r="N50" s="8"/>
      <c r="O50" s="9">
        <v>0</v>
      </c>
      <c r="P50" s="10">
        <v>1</v>
      </c>
      <c r="Q50" s="20">
        <v>95</v>
      </c>
      <c r="R50" s="12"/>
      <c r="S50" s="12">
        <v>126525.28</v>
      </c>
      <c r="T50" s="12">
        <v>15175.04</v>
      </c>
      <c r="U50" s="12"/>
    </row>
    <row r="51" spans="1:21" s="1" customFormat="1">
      <c r="A51" s="28" t="s">
        <v>10</v>
      </c>
      <c r="B51" s="28" t="s">
        <v>84</v>
      </c>
      <c r="C51" s="19">
        <v>24</v>
      </c>
      <c r="D51" s="19"/>
      <c r="E51" s="19">
        <v>23</v>
      </c>
      <c r="F51" s="13">
        <v>14</v>
      </c>
      <c r="G51" s="7">
        <v>22</v>
      </c>
      <c r="H51" s="8">
        <v>3</v>
      </c>
      <c r="I51" s="8"/>
      <c r="J51" s="8"/>
      <c r="K51" s="8"/>
      <c r="L51" s="8"/>
      <c r="M51" s="8"/>
      <c r="N51" s="8"/>
      <c r="O51" s="9"/>
      <c r="P51" s="10"/>
      <c r="Q51" s="20"/>
      <c r="R51" s="12">
        <v>178506.37</v>
      </c>
      <c r="S51" s="12">
        <v>48874.28</v>
      </c>
      <c r="T51" s="12">
        <v>75762.44</v>
      </c>
      <c r="U51" s="12">
        <v>125582.55000000002</v>
      </c>
    </row>
    <row r="52" spans="1:21" s="1" customFormat="1">
      <c r="A52" s="28" t="s">
        <v>11</v>
      </c>
      <c r="B52" s="28" t="s">
        <v>19</v>
      </c>
      <c r="C52" s="19">
        <v>7</v>
      </c>
      <c r="D52" s="19">
        <v>6</v>
      </c>
      <c r="E52" s="19">
        <v>7</v>
      </c>
      <c r="F52" s="13">
        <v>3</v>
      </c>
      <c r="G52" s="7">
        <v>7</v>
      </c>
      <c r="H52" s="8">
        <v>0</v>
      </c>
      <c r="I52" s="8"/>
      <c r="J52" s="8"/>
      <c r="K52" s="8"/>
      <c r="L52" s="8"/>
      <c r="M52" s="8"/>
      <c r="N52" s="8"/>
      <c r="O52" s="9">
        <v>0</v>
      </c>
      <c r="P52" s="21"/>
      <c r="Q52" s="20"/>
      <c r="R52" s="12">
        <v>3563.52</v>
      </c>
      <c r="S52" s="12">
        <v>124916.33</v>
      </c>
      <c r="T52" s="12">
        <v>76417.97</v>
      </c>
      <c r="U52" s="12">
        <v>893.2</v>
      </c>
    </row>
    <row r="53" spans="1:21" s="1" customFormat="1">
      <c r="A53" s="28" t="s">
        <v>12</v>
      </c>
      <c r="B53" s="28" t="s">
        <v>80</v>
      </c>
      <c r="C53" s="19">
        <v>5</v>
      </c>
      <c r="D53" s="19">
        <v>6</v>
      </c>
      <c r="E53" s="19">
        <v>5</v>
      </c>
      <c r="F53" s="13">
        <v>4</v>
      </c>
      <c r="G53" s="7">
        <v>3</v>
      </c>
      <c r="H53" s="8">
        <v>1</v>
      </c>
      <c r="I53" s="8"/>
      <c r="J53" s="8"/>
      <c r="K53" s="8"/>
      <c r="L53" s="8"/>
      <c r="M53" s="8"/>
      <c r="N53" s="8"/>
      <c r="O53" s="9">
        <v>0</v>
      </c>
      <c r="P53" s="21">
        <v>1</v>
      </c>
      <c r="Q53" s="20"/>
      <c r="R53" s="12">
        <v>1631711.1199999999</v>
      </c>
      <c r="S53" s="12">
        <v>243568.09999999998</v>
      </c>
      <c r="T53" s="12">
        <v>122876.51999999999</v>
      </c>
      <c r="U53" s="12">
        <v>264626.97000000003</v>
      </c>
    </row>
    <row r="54" spans="1:21" s="1" customFormat="1">
      <c r="A54" s="28" t="s">
        <v>13</v>
      </c>
      <c r="B54" s="28" t="s">
        <v>18</v>
      </c>
      <c r="C54" s="19">
        <v>15</v>
      </c>
      <c r="D54" s="19">
        <v>18</v>
      </c>
      <c r="E54" s="19">
        <v>12</v>
      </c>
      <c r="F54" s="13">
        <v>7</v>
      </c>
      <c r="G54" s="7">
        <v>13</v>
      </c>
      <c r="H54" s="8">
        <v>3</v>
      </c>
      <c r="I54" s="8"/>
      <c r="J54" s="8"/>
      <c r="K54" s="8"/>
      <c r="L54" s="8"/>
      <c r="M54" s="8"/>
      <c r="N54" s="8"/>
      <c r="O54" s="9">
        <v>3</v>
      </c>
      <c r="P54" s="21">
        <v>3</v>
      </c>
      <c r="Q54" s="20"/>
      <c r="R54" s="12">
        <v>1331507.29</v>
      </c>
      <c r="S54" s="12">
        <v>20482.120000000003</v>
      </c>
      <c r="T54" s="12">
        <v>8698.84</v>
      </c>
      <c r="U54" s="12">
        <v>1156809.3700000003</v>
      </c>
    </row>
    <row r="55" spans="1:21" s="1" customFormat="1">
      <c r="A55" s="28" t="s">
        <v>15</v>
      </c>
      <c r="B55" s="28" t="s">
        <v>82</v>
      </c>
      <c r="C55" s="19">
        <v>14</v>
      </c>
      <c r="D55" s="19">
        <v>13</v>
      </c>
      <c r="E55" s="19">
        <v>12</v>
      </c>
      <c r="F55" s="13">
        <v>9</v>
      </c>
      <c r="G55" s="7">
        <v>12</v>
      </c>
      <c r="H55" s="8">
        <v>2</v>
      </c>
      <c r="I55" s="8"/>
      <c r="J55" s="8"/>
      <c r="K55" s="8"/>
      <c r="L55" s="8"/>
      <c r="M55" s="8"/>
      <c r="N55" s="8"/>
      <c r="O55" s="9">
        <v>0</v>
      </c>
      <c r="P55" s="21">
        <v>1</v>
      </c>
      <c r="Q55" s="20"/>
      <c r="R55" s="12"/>
      <c r="S55" s="12">
        <v>71800.739999999991</v>
      </c>
      <c r="T55" s="12">
        <v>101493.54000000001</v>
      </c>
      <c r="U55" s="12"/>
    </row>
    <row r="56" spans="1:21" s="1" customFormat="1">
      <c r="A56" s="28" t="s">
        <v>16</v>
      </c>
      <c r="B56" s="28" t="s">
        <v>19</v>
      </c>
      <c r="C56" s="19">
        <v>13</v>
      </c>
      <c r="D56" s="19">
        <v>14</v>
      </c>
      <c r="E56" s="19">
        <v>9</v>
      </c>
      <c r="F56" s="13">
        <v>8</v>
      </c>
      <c r="G56" s="7">
        <v>9</v>
      </c>
      <c r="H56" s="8">
        <v>2</v>
      </c>
      <c r="I56" s="8"/>
      <c r="J56" s="8"/>
      <c r="K56" s="8"/>
      <c r="L56" s="8"/>
      <c r="M56" s="8"/>
      <c r="N56" s="8"/>
      <c r="O56" s="9">
        <v>0</v>
      </c>
      <c r="P56" s="21">
        <v>2</v>
      </c>
      <c r="Q56" s="20"/>
      <c r="R56" s="12"/>
      <c r="S56" s="12">
        <v>151180.06</v>
      </c>
      <c r="T56" s="12">
        <v>455504.63</v>
      </c>
      <c r="U56" s="12"/>
    </row>
    <row r="57" spans="1:21" s="1" customFormat="1">
      <c r="A57" s="30" t="s">
        <v>77</v>
      </c>
      <c r="B57" s="28" t="s">
        <v>19</v>
      </c>
      <c r="C57" s="19"/>
      <c r="D57" s="19"/>
      <c r="E57" s="19"/>
      <c r="F57" s="13"/>
      <c r="G57" s="7"/>
      <c r="H57" s="8"/>
      <c r="I57" s="8"/>
      <c r="J57" s="8"/>
      <c r="K57" s="8"/>
      <c r="L57" s="8"/>
      <c r="M57" s="8"/>
      <c r="N57" s="8"/>
      <c r="O57" s="9"/>
      <c r="P57" s="21"/>
      <c r="Q57" s="20"/>
      <c r="R57" s="12"/>
      <c r="S57" s="12">
        <v>52214.04</v>
      </c>
      <c r="T57" s="12"/>
      <c r="U57" s="12"/>
    </row>
    <row r="58" spans="1:21" s="1" customFormat="1">
      <c r="A58" s="28" t="s">
        <v>14</v>
      </c>
      <c r="B58" s="28" t="s">
        <v>82</v>
      </c>
      <c r="C58" s="19">
        <v>1</v>
      </c>
      <c r="D58" s="19"/>
      <c r="E58" s="19">
        <v>1</v>
      </c>
      <c r="F58" s="13">
        <v>1</v>
      </c>
      <c r="G58" s="7">
        <v>1</v>
      </c>
      <c r="H58" s="8">
        <v>1</v>
      </c>
      <c r="I58" s="8"/>
      <c r="J58" s="8"/>
      <c r="K58" s="8"/>
      <c r="L58" s="8"/>
      <c r="M58" s="8"/>
      <c r="N58" s="8"/>
      <c r="O58" s="15"/>
      <c r="P58" s="21">
        <v>1</v>
      </c>
      <c r="Q58" s="20"/>
      <c r="R58" s="12"/>
      <c r="S58" s="12"/>
      <c r="T58" s="12"/>
      <c r="U58" s="12"/>
    </row>
    <row r="59" spans="1:21" s="1" customFormat="1">
      <c r="A59" s="31" t="s">
        <v>22</v>
      </c>
      <c r="B59" s="28" t="s">
        <v>82</v>
      </c>
      <c r="C59" s="19">
        <v>11</v>
      </c>
      <c r="D59" s="19">
        <v>12</v>
      </c>
      <c r="E59" s="19">
        <v>10</v>
      </c>
      <c r="F59" s="13">
        <v>7</v>
      </c>
      <c r="G59" s="7">
        <v>8</v>
      </c>
      <c r="H59" s="8">
        <v>2</v>
      </c>
      <c r="I59" s="8"/>
      <c r="J59" s="8"/>
      <c r="K59" s="8"/>
      <c r="L59" s="8"/>
      <c r="M59" s="8"/>
      <c r="N59" s="8"/>
      <c r="O59" s="15"/>
      <c r="P59" s="21">
        <v>1</v>
      </c>
      <c r="Q59" s="20"/>
      <c r="R59" s="12">
        <v>302718</v>
      </c>
      <c r="S59" s="12">
        <v>117710.76999999999</v>
      </c>
      <c r="T59" s="12"/>
      <c r="U59" s="12"/>
    </row>
    <row r="60" spans="1:21" ht="15" customHeight="1">
      <c r="A60" s="110" t="s">
        <v>1</v>
      </c>
      <c r="B60" s="111"/>
      <c r="C60" s="22">
        <v>1427</v>
      </c>
      <c r="D60" s="22">
        <f>+D48+D41+D29+D7+D5</f>
        <v>1540</v>
      </c>
      <c r="E60" s="22">
        <v>963</v>
      </c>
      <c r="F60" s="22">
        <v>480</v>
      </c>
      <c r="G60" s="22">
        <v>999</v>
      </c>
      <c r="H60" s="22">
        <v>156</v>
      </c>
      <c r="I60" s="22">
        <v>143</v>
      </c>
      <c r="J60" s="22">
        <v>53709</v>
      </c>
      <c r="K60" s="22">
        <v>84</v>
      </c>
      <c r="L60" s="22">
        <v>1388</v>
      </c>
      <c r="M60" s="22">
        <v>6917</v>
      </c>
      <c r="N60" s="22">
        <v>3093</v>
      </c>
      <c r="O60" s="22">
        <v>323</v>
      </c>
      <c r="P60" s="22">
        <v>284</v>
      </c>
      <c r="Q60" s="22">
        <v>19100</v>
      </c>
      <c r="R60" s="23">
        <v>25666587.280000001</v>
      </c>
      <c r="S60" s="23">
        <v>27868051.039999995</v>
      </c>
      <c r="T60" s="23">
        <v>8406054.3800000008</v>
      </c>
      <c r="U60" s="24">
        <v>9189116.6900000013</v>
      </c>
    </row>
    <row r="61" spans="1:21">
      <c r="F61" s="1"/>
      <c r="G61" s="1"/>
      <c r="I61" s="1"/>
      <c r="J61" s="1"/>
      <c r="K61" s="1"/>
      <c r="L61" s="1"/>
      <c r="M61" s="1"/>
      <c r="N61" s="1"/>
    </row>
    <row r="62" spans="1:21">
      <c r="F62" s="1"/>
      <c r="G62" s="26"/>
      <c r="I62" s="1"/>
      <c r="J62" s="1"/>
      <c r="K62" s="1"/>
      <c r="L62" s="1"/>
      <c r="M62" s="1"/>
      <c r="N62" s="1"/>
    </row>
    <row r="63" spans="1:21">
      <c r="D63" s="25" t="s">
        <v>91</v>
      </c>
      <c r="F63" s="1"/>
      <c r="I63" s="1"/>
      <c r="J63" s="1"/>
      <c r="K63" s="1"/>
      <c r="L63" s="1"/>
      <c r="M63" s="1"/>
      <c r="N63" s="1"/>
    </row>
    <row r="64" spans="1:21">
      <c r="D64" s="25" t="s">
        <v>90</v>
      </c>
      <c r="F64" s="1"/>
      <c r="I64" s="1"/>
      <c r="J64" s="1"/>
      <c r="K64" s="1"/>
      <c r="L64" s="1"/>
      <c r="M64" s="1"/>
      <c r="N64" s="1"/>
    </row>
    <row r="65" spans="4:14">
      <c r="D65" s="25">
        <f>1540+136+83</f>
        <v>1759</v>
      </c>
      <c r="F65" s="1"/>
      <c r="I65" s="1"/>
      <c r="J65" s="1"/>
      <c r="K65" s="1"/>
      <c r="L65" s="1"/>
      <c r="M65" s="1"/>
      <c r="N65" s="1"/>
    </row>
    <row r="66" spans="4:14">
      <c r="F66" s="1"/>
      <c r="I66" s="1"/>
      <c r="J66" s="1"/>
      <c r="K66" s="1"/>
      <c r="L66" s="1"/>
      <c r="M66" s="1"/>
      <c r="N66" s="1"/>
    </row>
    <row r="67" spans="4:14">
      <c r="F67" s="1"/>
      <c r="I67" s="1"/>
      <c r="J67" s="1"/>
      <c r="K67" s="1"/>
      <c r="L67" s="1"/>
      <c r="M67" s="1"/>
      <c r="N67" s="1"/>
    </row>
    <row r="68" spans="4:14">
      <c r="F68" s="26"/>
      <c r="I68" s="1"/>
      <c r="J68" s="1"/>
      <c r="K68" s="1"/>
      <c r="L68" s="1"/>
      <c r="M68" s="1"/>
      <c r="N68" s="1"/>
    </row>
    <row r="69" spans="4:14">
      <c r="I69" s="1"/>
      <c r="J69" s="1"/>
      <c r="K69" s="1"/>
      <c r="L69" s="1"/>
      <c r="M69" s="1"/>
      <c r="N69" s="1"/>
    </row>
    <row r="70" spans="4:14">
      <c r="I70" s="1"/>
      <c r="J70" s="1"/>
      <c r="K70" s="1"/>
      <c r="L70" s="1"/>
      <c r="M70" s="1"/>
      <c r="N70" s="1"/>
    </row>
    <row r="71" spans="4:14">
      <c r="I71" s="1"/>
      <c r="J71" s="1"/>
      <c r="K71" s="1"/>
      <c r="L71" s="1"/>
      <c r="M71" s="1"/>
      <c r="N71" s="1"/>
    </row>
    <row r="72" spans="4:14">
      <c r="I72" s="1"/>
      <c r="J72" s="1"/>
      <c r="K72" s="1"/>
      <c r="L72" s="1"/>
      <c r="M72" s="1"/>
      <c r="N72" s="1"/>
    </row>
    <row r="73" spans="4:14">
      <c r="I73" s="1"/>
      <c r="J73" s="1"/>
      <c r="K73" s="1"/>
      <c r="L73" s="1"/>
      <c r="M73" s="1"/>
      <c r="N73" s="1"/>
    </row>
    <row r="74" spans="4:14">
      <c r="I74" s="1"/>
      <c r="J74" s="1"/>
      <c r="K74" s="1"/>
      <c r="L74" s="1"/>
      <c r="M74" s="1"/>
      <c r="N74" s="1"/>
    </row>
    <row r="75" spans="4:14">
      <c r="I75" s="1"/>
      <c r="J75" s="1"/>
      <c r="K75" s="1"/>
      <c r="L75" s="1"/>
      <c r="M75" s="26"/>
      <c r="N75" s="1"/>
    </row>
    <row r="76" spans="4:14">
      <c r="I76" s="1"/>
      <c r="J76" s="1"/>
      <c r="K76" s="1"/>
      <c r="L76" s="1"/>
      <c r="N76" s="1"/>
    </row>
    <row r="77" spans="4:14">
      <c r="I77" s="1"/>
      <c r="J77" s="1"/>
      <c r="K77" s="1"/>
      <c r="L77" s="1"/>
      <c r="N77" s="1"/>
    </row>
    <row r="78" spans="4:14">
      <c r="I78" s="1"/>
      <c r="J78" s="1"/>
      <c r="K78" s="1"/>
      <c r="L78" s="1"/>
      <c r="N78" s="26"/>
    </row>
    <row r="79" spans="4:14">
      <c r="I79" s="1"/>
      <c r="J79" s="1"/>
      <c r="K79" s="1"/>
      <c r="L79" s="1"/>
    </row>
    <row r="80" spans="4:14">
      <c r="I80" s="26"/>
      <c r="J80" s="26"/>
      <c r="K80" s="26"/>
      <c r="L80" s="26"/>
    </row>
  </sheetData>
  <mergeCells count="22">
    <mergeCell ref="F3:F4"/>
    <mergeCell ref="A3:A4"/>
    <mergeCell ref="B3:B4"/>
    <mergeCell ref="C3:C4"/>
    <mergeCell ref="D3:D4"/>
    <mergeCell ref="E3:E4"/>
    <mergeCell ref="S3:S4"/>
    <mergeCell ref="T3:T4"/>
    <mergeCell ref="U3:U4"/>
    <mergeCell ref="A60:B60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</mergeCells>
  <printOptions horizontalCentered="1" verticalCentered="1"/>
  <pageMargins left="0.23622047244094491" right="0.23622047244094491" top="0.27559055118110237" bottom="0.31496062992125984" header="0.31496062992125984" footer="0.31496062992125984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concentrado</vt:lpstr>
      <vt:lpstr>concentrado parcial</vt:lpstr>
      <vt:lpstr>concentrado!Área_de_impresión</vt:lpstr>
      <vt:lpstr>'concentrado parcial'!Área_de_impresión</vt:lpstr>
      <vt:lpstr>concentrado!Títulos_a_imprimir</vt:lpstr>
      <vt:lpstr>'concentrado parcial'!Títulos_a_imprimir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</dc:creator>
  <cp:lastModifiedBy>Usuario de Microsoft Office</cp:lastModifiedBy>
  <dcterms:created xsi:type="dcterms:W3CDTF">2019-09-10T14:57:17Z</dcterms:created>
  <dcterms:modified xsi:type="dcterms:W3CDTF">2019-09-13T14:18:24Z</dcterms:modified>
</cp:coreProperties>
</file>