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servidor\Planeacion\PIFI\PFCE 2016-2017\DES\Anexo XIII\"/>
    </mc:Choice>
  </mc:AlternateContent>
  <bookViews>
    <workbookView xWindow="405" yWindow="-15" windowWidth="29475" windowHeight="19245"/>
  </bookViews>
  <sheets>
    <sheet name="FormatoDES" sheetId="1" r:id="rId1"/>
  </sheets>
  <definedNames>
    <definedName name="_xlnm.Print_Area" localSheetId="0">FormatoDES!$A$1:$V$325</definedName>
    <definedName name="_xlnm.Print_Titles" localSheetId="0">FormatoDES!$1:$13</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98" i="1" l="1"/>
  <c r="Q112" i="1"/>
  <c r="S112" i="1" s="1"/>
  <c r="R112" i="1"/>
  <c r="N112" i="1"/>
  <c r="P112" i="1" s="1"/>
  <c r="O112" i="1"/>
  <c r="K112" i="1"/>
  <c r="M112" i="1" s="1"/>
  <c r="L112" i="1"/>
  <c r="H112" i="1"/>
  <c r="J112" i="1" s="1"/>
  <c r="I112" i="1"/>
  <c r="E112" i="1"/>
  <c r="G112" i="1" s="1"/>
  <c r="F112" i="1"/>
  <c r="B112" i="1"/>
  <c r="C112" i="1"/>
  <c r="D112" i="1"/>
  <c r="B276" i="1"/>
  <c r="M235" i="1"/>
  <c r="I153" i="1"/>
  <c r="S110" i="1"/>
  <c r="M324" i="1"/>
  <c r="P110" i="1"/>
  <c r="K324" i="1"/>
  <c r="M110" i="1"/>
  <c r="I324" i="1"/>
  <c r="J110" i="1"/>
  <c r="G324" i="1"/>
  <c r="G110" i="1"/>
  <c r="E324" i="1"/>
  <c r="D110" i="1"/>
  <c r="C324" i="1"/>
  <c r="M318" i="1"/>
  <c r="L318" i="1"/>
  <c r="H318" i="1"/>
  <c r="G318" i="1"/>
  <c r="F318" i="1"/>
  <c r="B318" i="1"/>
  <c r="M317" i="1"/>
  <c r="L317" i="1"/>
  <c r="H317" i="1"/>
  <c r="G317" i="1"/>
  <c r="F317" i="1"/>
  <c r="B317" i="1"/>
  <c r="M316" i="1"/>
  <c r="L316" i="1"/>
  <c r="H316" i="1"/>
  <c r="G316" i="1"/>
  <c r="F316" i="1"/>
  <c r="B316" i="1"/>
  <c r="M315" i="1"/>
  <c r="L315" i="1"/>
  <c r="H315" i="1"/>
  <c r="G315" i="1"/>
  <c r="F315" i="1"/>
  <c r="B315" i="1"/>
  <c r="H314" i="1"/>
  <c r="M314" i="1"/>
  <c r="L314" i="1"/>
  <c r="B314" i="1"/>
  <c r="F314" i="1" s="1"/>
  <c r="H313" i="1"/>
  <c r="L313" i="1" s="1"/>
  <c r="M313" i="1"/>
  <c r="B313" i="1"/>
  <c r="G313" i="1"/>
  <c r="F313" i="1"/>
  <c r="H312" i="1"/>
  <c r="M312" i="1"/>
  <c r="L312" i="1"/>
  <c r="B312" i="1"/>
  <c r="F312" i="1" s="1"/>
  <c r="M311" i="1"/>
  <c r="L311" i="1"/>
  <c r="H311" i="1"/>
  <c r="G311" i="1"/>
  <c r="F311" i="1"/>
  <c r="B311" i="1"/>
  <c r="M307" i="1"/>
  <c r="L307" i="1"/>
  <c r="H307" i="1"/>
  <c r="G307" i="1"/>
  <c r="F307" i="1"/>
  <c r="B307" i="1"/>
  <c r="M306" i="1"/>
  <c r="L306" i="1"/>
  <c r="H306" i="1"/>
  <c r="G306" i="1"/>
  <c r="F306" i="1"/>
  <c r="B306" i="1"/>
  <c r="M305" i="1"/>
  <c r="L305" i="1"/>
  <c r="H305" i="1"/>
  <c r="G305" i="1"/>
  <c r="F305" i="1"/>
  <c r="B305" i="1"/>
  <c r="M304" i="1"/>
  <c r="L304" i="1"/>
  <c r="H304" i="1"/>
  <c r="G304" i="1"/>
  <c r="F304" i="1"/>
  <c r="B304" i="1"/>
  <c r="H303" i="1"/>
  <c r="M303" i="1"/>
  <c r="L303" i="1"/>
  <c r="B303" i="1"/>
  <c r="F303" i="1" s="1"/>
  <c r="H302" i="1"/>
  <c r="L302" i="1" s="1"/>
  <c r="M302" i="1"/>
  <c r="B302" i="1"/>
  <c r="G302" i="1"/>
  <c r="F302" i="1"/>
  <c r="H301" i="1"/>
  <c r="M301" i="1"/>
  <c r="L301" i="1"/>
  <c r="B301" i="1"/>
  <c r="F301" i="1" s="1"/>
  <c r="M300" i="1"/>
  <c r="L300" i="1"/>
  <c r="H300" i="1"/>
  <c r="G300" i="1"/>
  <c r="F300" i="1"/>
  <c r="B300" i="1"/>
  <c r="M296" i="1"/>
  <c r="L296" i="1"/>
  <c r="H296" i="1"/>
  <c r="G296" i="1"/>
  <c r="F296" i="1"/>
  <c r="B296" i="1"/>
  <c r="M295" i="1"/>
  <c r="L295" i="1"/>
  <c r="H295" i="1"/>
  <c r="G295" i="1"/>
  <c r="F295" i="1"/>
  <c r="B295" i="1"/>
  <c r="M294" i="1"/>
  <c r="L294" i="1"/>
  <c r="H294" i="1"/>
  <c r="G294" i="1"/>
  <c r="F294" i="1"/>
  <c r="B294" i="1"/>
  <c r="M293" i="1"/>
  <c r="L293" i="1"/>
  <c r="H293" i="1"/>
  <c r="G293" i="1"/>
  <c r="F293" i="1"/>
  <c r="B293" i="1"/>
  <c r="H292" i="1"/>
  <c r="M292" i="1"/>
  <c r="L292" i="1"/>
  <c r="B292" i="1"/>
  <c r="F292" i="1" s="1"/>
  <c r="H291" i="1"/>
  <c r="L291" i="1" s="1"/>
  <c r="M291" i="1"/>
  <c r="B291" i="1"/>
  <c r="G291" i="1"/>
  <c r="F291" i="1"/>
  <c r="H290" i="1"/>
  <c r="M290" i="1"/>
  <c r="L290" i="1"/>
  <c r="B290" i="1"/>
  <c r="F290" i="1" s="1"/>
  <c r="M289" i="1"/>
  <c r="L289" i="1"/>
  <c r="H289" i="1"/>
  <c r="G289" i="1"/>
  <c r="F289" i="1"/>
  <c r="B289" i="1"/>
  <c r="M281" i="1"/>
  <c r="K281" i="1"/>
  <c r="I281" i="1"/>
  <c r="G281" i="1"/>
  <c r="E281" i="1"/>
  <c r="C281" i="1"/>
  <c r="M270" i="1"/>
  <c r="L270" i="1"/>
  <c r="K270" i="1"/>
  <c r="J270" i="1"/>
  <c r="I270" i="1"/>
  <c r="H270" i="1"/>
  <c r="G270" i="1"/>
  <c r="F270" i="1"/>
  <c r="E270" i="1"/>
  <c r="D270" i="1"/>
  <c r="C270" i="1"/>
  <c r="B270" i="1"/>
  <c r="L257" i="1"/>
  <c r="M256" i="1" s="1"/>
  <c r="J257" i="1"/>
  <c r="K256" i="1" s="1"/>
  <c r="H257" i="1"/>
  <c r="F257" i="1"/>
  <c r="D257" i="1"/>
  <c r="E256" i="1" s="1"/>
  <c r="B257" i="1"/>
  <c r="C256" i="1" s="1"/>
  <c r="I256" i="1"/>
  <c r="G256" i="1"/>
  <c r="M255" i="1"/>
  <c r="K255" i="1"/>
  <c r="I255" i="1"/>
  <c r="G255" i="1"/>
  <c r="E255" i="1"/>
  <c r="C255" i="1"/>
  <c r="M254" i="1"/>
  <c r="K254" i="1"/>
  <c r="I254" i="1"/>
  <c r="G254" i="1"/>
  <c r="E254" i="1"/>
  <c r="C254" i="1"/>
  <c r="S243" i="1"/>
  <c r="P243" i="1"/>
  <c r="M243" i="1"/>
  <c r="J243" i="1"/>
  <c r="G243" i="1"/>
  <c r="D243" i="1"/>
  <c r="S242" i="1"/>
  <c r="P242" i="1"/>
  <c r="M242" i="1"/>
  <c r="J242" i="1"/>
  <c r="G242" i="1"/>
  <c r="D242" i="1"/>
  <c r="S241" i="1"/>
  <c r="P241" i="1"/>
  <c r="M241" i="1"/>
  <c r="J241" i="1"/>
  <c r="G241" i="1"/>
  <c r="D241" i="1"/>
  <c r="Q240" i="1"/>
  <c r="S240" i="1" s="1"/>
  <c r="N240" i="1"/>
  <c r="P240" i="1"/>
  <c r="K240" i="1"/>
  <c r="M240" i="1" s="1"/>
  <c r="H240" i="1"/>
  <c r="J240" i="1"/>
  <c r="E240" i="1"/>
  <c r="G240" i="1" s="1"/>
  <c r="B240" i="1"/>
  <c r="D240" i="1"/>
  <c r="Q239" i="1"/>
  <c r="S239" i="1" s="1"/>
  <c r="N239" i="1"/>
  <c r="P239" i="1"/>
  <c r="K239" i="1"/>
  <c r="M239" i="1" s="1"/>
  <c r="H239" i="1"/>
  <c r="J239" i="1"/>
  <c r="G239" i="1"/>
  <c r="E239" i="1"/>
  <c r="D239" i="1"/>
  <c r="B239" i="1"/>
  <c r="Q238" i="1"/>
  <c r="S238" i="1" s="1"/>
  <c r="N238" i="1"/>
  <c r="P238" i="1"/>
  <c r="K238" i="1"/>
  <c r="M238" i="1" s="1"/>
  <c r="H238" i="1"/>
  <c r="J238" i="1"/>
  <c r="E238" i="1"/>
  <c r="G238" i="1" s="1"/>
  <c r="B238" i="1"/>
  <c r="D238" i="1"/>
  <c r="Q237" i="1"/>
  <c r="S237" i="1"/>
  <c r="N237" i="1"/>
  <c r="P237" i="1"/>
  <c r="K237" i="1"/>
  <c r="M237" i="1"/>
  <c r="H237" i="1"/>
  <c r="J237" i="1"/>
  <c r="E237" i="1"/>
  <c r="G237" i="1"/>
  <c r="B237" i="1"/>
  <c r="D237" i="1"/>
  <c r="S236" i="1"/>
  <c r="P236" i="1"/>
  <c r="M236" i="1"/>
  <c r="J236" i="1"/>
  <c r="G236" i="1"/>
  <c r="D236" i="1"/>
  <c r="S235" i="1"/>
  <c r="P235" i="1"/>
  <c r="J235" i="1"/>
  <c r="G235" i="1"/>
  <c r="D235" i="1"/>
  <c r="S234" i="1"/>
  <c r="P234" i="1"/>
  <c r="M234" i="1"/>
  <c r="J234" i="1"/>
  <c r="G234" i="1"/>
  <c r="D234" i="1"/>
  <c r="S233" i="1"/>
  <c r="P233" i="1"/>
  <c r="M233" i="1"/>
  <c r="J233" i="1"/>
  <c r="G233" i="1"/>
  <c r="D233" i="1"/>
  <c r="S232" i="1"/>
  <c r="Q232" i="1"/>
  <c r="P232" i="1"/>
  <c r="N232" i="1"/>
  <c r="M232" i="1"/>
  <c r="K232" i="1"/>
  <c r="J232" i="1"/>
  <c r="H232" i="1"/>
  <c r="G232" i="1"/>
  <c r="E232" i="1"/>
  <c r="D232" i="1"/>
  <c r="B232" i="1"/>
  <c r="S231" i="1"/>
  <c r="Q231" i="1"/>
  <c r="P231" i="1"/>
  <c r="N231" i="1"/>
  <c r="M231" i="1"/>
  <c r="K231" i="1"/>
  <c r="J231" i="1"/>
  <c r="H231" i="1"/>
  <c r="G231" i="1"/>
  <c r="E231" i="1"/>
  <c r="D231" i="1"/>
  <c r="B231" i="1"/>
  <c r="S230" i="1"/>
  <c r="Q230" i="1"/>
  <c r="P230" i="1"/>
  <c r="N230" i="1"/>
  <c r="M230" i="1"/>
  <c r="K230" i="1"/>
  <c r="J230" i="1"/>
  <c r="H230" i="1"/>
  <c r="G230" i="1"/>
  <c r="E230" i="1"/>
  <c r="D230" i="1"/>
  <c r="B230" i="1"/>
  <c r="S229" i="1"/>
  <c r="Q229" i="1"/>
  <c r="P229" i="1"/>
  <c r="N229" i="1"/>
  <c r="M229" i="1"/>
  <c r="K229" i="1"/>
  <c r="J229" i="1"/>
  <c r="H229" i="1"/>
  <c r="G229" i="1"/>
  <c r="E229" i="1"/>
  <c r="D229" i="1"/>
  <c r="B229" i="1"/>
  <c r="S228" i="1"/>
  <c r="P228" i="1"/>
  <c r="M228" i="1"/>
  <c r="J228" i="1"/>
  <c r="G228" i="1"/>
  <c r="D228" i="1"/>
  <c r="S227" i="1"/>
  <c r="P227" i="1"/>
  <c r="M227" i="1"/>
  <c r="J227" i="1"/>
  <c r="G227" i="1"/>
  <c r="D227" i="1"/>
  <c r="S226" i="1"/>
  <c r="P226" i="1"/>
  <c r="M226" i="1"/>
  <c r="J226" i="1"/>
  <c r="G226" i="1"/>
  <c r="D226" i="1"/>
  <c r="S225" i="1"/>
  <c r="P225" i="1"/>
  <c r="M225" i="1"/>
  <c r="J225" i="1"/>
  <c r="G225" i="1"/>
  <c r="D225" i="1"/>
  <c r="M219" i="1"/>
  <c r="K219" i="1"/>
  <c r="I219" i="1"/>
  <c r="G219" i="1"/>
  <c r="E219" i="1"/>
  <c r="C219" i="1"/>
  <c r="M218" i="1"/>
  <c r="K218" i="1"/>
  <c r="I218" i="1"/>
  <c r="G218" i="1"/>
  <c r="E218" i="1"/>
  <c r="C218" i="1"/>
  <c r="M214" i="1"/>
  <c r="K214" i="1"/>
  <c r="I214" i="1"/>
  <c r="G214" i="1"/>
  <c r="E214" i="1"/>
  <c r="C214" i="1"/>
  <c r="M213" i="1"/>
  <c r="K213" i="1"/>
  <c r="I213" i="1"/>
  <c r="G213" i="1"/>
  <c r="E213" i="1"/>
  <c r="C213" i="1"/>
  <c r="M211" i="1"/>
  <c r="K211" i="1"/>
  <c r="I211" i="1"/>
  <c r="G211" i="1"/>
  <c r="E211" i="1"/>
  <c r="C211" i="1"/>
  <c r="M210" i="1"/>
  <c r="K210" i="1"/>
  <c r="I210" i="1"/>
  <c r="G210" i="1"/>
  <c r="E210" i="1"/>
  <c r="C210" i="1"/>
  <c r="M209" i="1"/>
  <c r="K209" i="1"/>
  <c r="I209" i="1"/>
  <c r="G209" i="1"/>
  <c r="E209" i="1"/>
  <c r="C209" i="1"/>
  <c r="M208" i="1"/>
  <c r="K208" i="1"/>
  <c r="I208" i="1"/>
  <c r="G208" i="1"/>
  <c r="E208" i="1"/>
  <c r="C208" i="1"/>
  <c r="I207" i="1"/>
  <c r="J207" i="1" s="1"/>
  <c r="K207" i="1" s="1"/>
  <c r="L207" i="1" s="1"/>
  <c r="M207" i="1" s="1"/>
  <c r="G207" i="1"/>
  <c r="E207" i="1"/>
  <c r="C207" i="1"/>
  <c r="M206" i="1"/>
  <c r="K206" i="1"/>
  <c r="I206" i="1"/>
  <c r="G206" i="1"/>
  <c r="E206" i="1"/>
  <c r="C206" i="1"/>
  <c r="M205" i="1"/>
  <c r="K205" i="1"/>
  <c r="I205" i="1"/>
  <c r="G205" i="1"/>
  <c r="E205" i="1"/>
  <c r="C205" i="1"/>
  <c r="M203" i="1"/>
  <c r="K203" i="1"/>
  <c r="I203" i="1"/>
  <c r="G203" i="1"/>
  <c r="E203" i="1"/>
  <c r="C203" i="1"/>
  <c r="I202" i="1"/>
  <c r="G202" i="1"/>
  <c r="E202" i="1"/>
  <c r="C202" i="1"/>
  <c r="M201" i="1"/>
  <c r="K201" i="1"/>
  <c r="I201" i="1"/>
  <c r="G201" i="1"/>
  <c r="E201" i="1"/>
  <c r="C201" i="1"/>
  <c r="M200" i="1"/>
  <c r="K200" i="1"/>
  <c r="I200" i="1"/>
  <c r="K202" i="1"/>
  <c r="M202" i="1"/>
  <c r="G200" i="1"/>
  <c r="E200" i="1"/>
  <c r="C200" i="1"/>
  <c r="M198" i="1"/>
  <c r="K198" i="1"/>
  <c r="I198" i="1"/>
  <c r="G198" i="1"/>
  <c r="E198" i="1"/>
  <c r="M188" i="1"/>
  <c r="K188" i="1"/>
  <c r="I188" i="1"/>
  <c r="G188" i="1"/>
  <c r="E188" i="1"/>
  <c r="C188" i="1"/>
  <c r="M184" i="1"/>
  <c r="K184" i="1"/>
  <c r="I184" i="1"/>
  <c r="G184" i="1"/>
  <c r="E184" i="1"/>
  <c r="C184" i="1"/>
  <c r="M182" i="1"/>
  <c r="K182" i="1"/>
  <c r="I182" i="1"/>
  <c r="G182" i="1"/>
  <c r="E182" i="1"/>
  <c r="C182" i="1"/>
  <c r="M180" i="1"/>
  <c r="K180" i="1"/>
  <c r="I180" i="1"/>
  <c r="G180" i="1"/>
  <c r="E180" i="1"/>
  <c r="C180" i="1"/>
  <c r="G82" i="1"/>
  <c r="M178" i="1" s="1"/>
  <c r="M82" i="1"/>
  <c r="F82" i="1"/>
  <c r="K178" i="1" s="1"/>
  <c r="L82" i="1"/>
  <c r="E82" i="1"/>
  <c r="K82" i="1"/>
  <c r="Q88" i="1" s="1"/>
  <c r="J82" i="1"/>
  <c r="G178" i="1" s="1"/>
  <c r="C82" i="1"/>
  <c r="E178" i="1" s="1"/>
  <c r="I82" i="1"/>
  <c r="B82" i="1"/>
  <c r="H82" i="1"/>
  <c r="C174" i="1" s="1"/>
  <c r="L177" i="1"/>
  <c r="S82" i="1"/>
  <c r="G88" i="1"/>
  <c r="S88" i="1" s="1"/>
  <c r="M88" i="1"/>
  <c r="J177" i="1"/>
  <c r="K177" i="1" s="1"/>
  <c r="R82" i="1"/>
  <c r="F88" i="1"/>
  <c r="L88" i="1"/>
  <c r="R88" i="1"/>
  <c r="F275" i="1" s="1"/>
  <c r="H177" i="1"/>
  <c r="Q82" i="1"/>
  <c r="E88" i="1"/>
  <c r="I175" i="1" s="1"/>
  <c r="K88" i="1"/>
  <c r="F177" i="1"/>
  <c r="G177" i="1" s="1"/>
  <c r="P82" i="1"/>
  <c r="D88" i="1"/>
  <c r="J88" i="1"/>
  <c r="P88" i="1"/>
  <c r="G179" i="1" s="1"/>
  <c r="D177" i="1"/>
  <c r="O82" i="1"/>
  <c r="C88" i="1"/>
  <c r="I88" i="1"/>
  <c r="B177" i="1"/>
  <c r="C177" i="1" s="1"/>
  <c r="N82" i="1"/>
  <c r="B88" i="1"/>
  <c r="H88" i="1"/>
  <c r="N88" i="1"/>
  <c r="B275" i="1" s="1"/>
  <c r="M175" i="1"/>
  <c r="K175" i="1"/>
  <c r="G175" i="1"/>
  <c r="E175" i="1"/>
  <c r="C175" i="1"/>
  <c r="M174" i="1"/>
  <c r="I174" i="1"/>
  <c r="G174" i="1"/>
  <c r="L165" i="1"/>
  <c r="J165" i="1"/>
  <c r="K165" i="1"/>
  <c r="H165" i="1"/>
  <c r="F165" i="1"/>
  <c r="G165" i="1"/>
  <c r="D165" i="1"/>
  <c r="E164" i="1" s="1"/>
  <c r="B165" i="1"/>
  <c r="C165" i="1" s="1"/>
  <c r="M164" i="1"/>
  <c r="K164" i="1"/>
  <c r="I164" i="1"/>
  <c r="G164" i="1"/>
  <c r="C164" i="1"/>
  <c r="M163" i="1"/>
  <c r="K163" i="1"/>
  <c r="I163" i="1"/>
  <c r="G163" i="1"/>
  <c r="C163" i="1"/>
  <c r="M162" i="1"/>
  <c r="K162" i="1"/>
  <c r="I162" i="1"/>
  <c r="G162" i="1"/>
  <c r="E162" i="1"/>
  <c r="C162" i="1"/>
  <c r="L157" i="1"/>
  <c r="M156" i="1" s="1"/>
  <c r="S81" i="1"/>
  <c r="G87" i="1"/>
  <c r="M87" i="1"/>
  <c r="J157" i="1"/>
  <c r="K155" i="1" s="1"/>
  <c r="H157" i="1"/>
  <c r="I155" i="1" s="1"/>
  <c r="Q81" i="1"/>
  <c r="E87" i="1"/>
  <c r="K87" i="1"/>
  <c r="F157" i="1"/>
  <c r="G156" i="1" s="1"/>
  <c r="D157" i="1"/>
  <c r="E157" i="1" s="1"/>
  <c r="O81" i="1"/>
  <c r="C87" i="1"/>
  <c r="I87" i="1"/>
  <c r="B157" i="1"/>
  <c r="K156" i="1"/>
  <c r="C156" i="1"/>
  <c r="E155" i="1"/>
  <c r="C155" i="1"/>
  <c r="M154" i="1"/>
  <c r="K154" i="1"/>
  <c r="I154" i="1"/>
  <c r="G154" i="1"/>
  <c r="E154" i="1"/>
  <c r="C154" i="1"/>
  <c r="M153" i="1"/>
  <c r="K153" i="1"/>
  <c r="G153" i="1"/>
  <c r="E153" i="1"/>
  <c r="C153" i="1"/>
  <c r="M152" i="1"/>
  <c r="K152" i="1"/>
  <c r="I152" i="1"/>
  <c r="G152" i="1"/>
  <c r="E152" i="1"/>
  <c r="C152" i="1"/>
  <c r="M151" i="1"/>
  <c r="K151" i="1"/>
  <c r="I151" i="1"/>
  <c r="G151" i="1"/>
  <c r="E151" i="1"/>
  <c r="C151" i="1"/>
  <c r="M150" i="1"/>
  <c r="K150" i="1"/>
  <c r="I150" i="1"/>
  <c r="G150" i="1"/>
  <c r="E150" i="1"/>
  <c r="C150" i="1"/>
  <c r="M149" i="1"/>
  <c r="K149" i="1"/>
  <c r="I149" i="1"/>
  <c r="G149" i="1"/>
  <c r="E149" i="1"/>
  <c r="C149" i="1"/>
  <c r="G81" i="1"/>
  <c r="M81" i="1"/>
  <c r="S87" i="1"/>
  <c r="M147" i="1" s="1"/>
  <c r="F81" i="1"/>
  <c r="L81" i="1"/>
  <c r="R81" i="1"/>
  <c r="R87" i="1" s="1"/>
  <c r="F87" i="1"/>
  <c r="L87" i="1"/>
  <c r="E81" i="1"/>
  <c r="K81" i="1"/>
  <c r="J81" i="1"/>
  <c r="P81" i="1"/>
  <c r="D87" i="1"/>
  <c r="J87" i="1"/>
  <c r="P87" i="1" s="1"/>
  <c r="C81" i="1"/>
  <c r="I81" i="1"/>
  <c r="O87" i="1" s="1"/>
  <c r="H81" i="1"/>
  <c r="B81" i="1"/>
  <c r="C186" i="1" s="1"/>
  <c r="N81" i="1"/>
  <c r="B87" i="1"/>
  <c r="H87" i="1"/>
  <c r="N87" i="1"/>
  <c r="C216" i="1" s="1"/>
  <c r="M146" i="1"/>
  <c r="R139" i="1"/>
  <c r="Q139" i="1"/>
  <c r="O139" i="1"/>
  <c r="N139" i="1"/>
  <c r="L139" i="1"/>
  <c r="K139" i="1"/>
  <c r="I139" i="1"/>
  <c r="H139" i="1"/>
  <c r="F139" i="1"/>
  <c r="E139" i="1"/>
  <c r="C139" i="1"/>
  <c r="B139" i="1"/>
  <c r="R138" i="1"/>
  <c r="Q138" i="1"/>
  <c r="O138" i="1"/>
  <c r="N138" i="1"/>
  <c r="L138" i="1"/>
  <c r="K138" i="1"/>
  <c r="I138" i="1"/>
  <c r="H138" i="1"/>
  <c r="F138" i="1"/>
  <c r="E138" i="1"/>
  <c r="C138" i="1"/>
  <c r="B138" i="1"/>
  <c r="R137" i="1"/>
  <c r="Q137" i="1"/>
  <c r="O137" i="1"/>
  <c r="N137" i="1"/>
  <c r="L137" i="1"/>
  <c r="K137" i="1"/>
  <c r="I137" i="1"/>
  <c r="H137" i="1"/>
  <c r="F137" i="1"/>
  <c r="E137" i="1"/>
  <c r="C137" i="1"/>
  <c r="B137" i="1"/>
  <c r="R136" i="1"/>
  <c r="Q136" i="1"/>
  <c r="O136" i="1"/>
  <c r="N136" i="1"/>
  <c r="L136" i="1"/>
  <c r="K136" i="1"/>
  <c r="I136" i="1"/>
  <c r="H136" i="1"/>
  <c r="F136" i="1"/>
  <c r="E136" i="1"/>
  <c r="C136" i="1"/>
  <c r="B136" i="1"/>
  <c r="R133" i="1"/>
  <c r="Q133" i="1"/>
  <c r="O133" i="1"/>
  <c r="N133" i="1"/>
  <c r="L133" i="1"/>
  <c r="K133" i="1"/>
  <c r="I133" i="1"/>
  <c r="H133" i="1"/>
  <c r="F133" i="1"/>
  <c r="E133" i="1"/>
  <c r="C133" i="1"/>
  <c r="B133" i="1"/>
  <c r="R132" i="1"/>
  <c r="Q132" i="1"/>
  <c r="O132" i="1"/>
  <c r="N132" i="1"/>
  <c r="L132" i="1"/>
  <c r="K132" i="1"/>
  <c r="I132" i="1"/>
  <c r="H132" i="1"/>
  <c r="F132" i="1"/>
  <c r="E132" i="1"/>
  <c r="C132" i="1"/>
  <c r="B132" i="1"/>
  <c r="R131" i="1"/>
  <c r="Q131" i="1"/>
  <c r="O131" i="1"/>
  <c r="N131" i="1"/>
  <c r="L131" i="1"/>
  <c r="K131" i="1"/>
  <c r="I131" i="1"/>
  <c r="H131" i="1"/>
  <c r="F131" i="1"/>
  <c r="E131" i="1"/>
  <c r="C131" i="1"/>
  <c r="B131" i="1"/>
  <c r="S127" i="1"/>
  <c r="P127" i="1"/>
  <c r="M127" i="1"/>
  <c r="M140" i="1" s="1"/>
  <c r="J127" i="1"/>
  <c r="G127" i="1"/>
  <c r="D127" i="1"/>
  <c r="D140" i="1" s="1"/>
  <c r="S126" i="1"/>
  <c r="S139" i="1"/>
  <c r="P126" i="1"/>
  <c r="P139" i="1"/>
  <c r="M126" i="1"/>
  <c r="M139" i="1"/>
  <c r="J126" i="1"/>
  <c r="J139" i="1"/>
  <c r="G126" i="1"/>
  <c r="G139" i="1"/>
  <c r="D126" i="1"/>
  <c r="D139" i="1"/>
  <c r="S125" i="1"/>
  <c r="S138" i="1"/>
  <c r="P125" i="1"/>
  <c r="P138" i="1"/>
  <c r="M125" i="1"/>
  <c r="M138" i="1"/>
  <c r="J125" i="1"/>
  <c r="J138" i="1"/>
  <c r="G125" i="1"/>
  <c r="G138" i="1"/>
  <c r="D125" i="1"/>
  <c r="D138" i="1"/>
  <c r="S124" i="1"/>
  <c r="S137" i="1"/>
  <c r="P124" i="1"/>
  <c r="P137" i="1"/>
  <c r="M124" i="1"/>
  <c r="M137" i="1"/>
  <c r="J124" i="1"/>
  <c r="J137" i="1"/>
  <c r="G124" i="1"/>
  <c r="G137" i="1"/>
  <c r="D124" i="1"/>
  <c r="D137" i="1"/>
  <c r="S123" i="1"/>
  <c r="S120" i="1"/>
  <c r="S136" i="1"/>
  <c r="P123" i="1"/>
  <c r="P136" i="1" s="1"/>
  <c r="P120" i="1"/>
  <c r="M123" i="1"/>
  <c r="M136" i="1" s="1"/>
  <c r="M120" i="1"/>
  <c r="M133" i="1" s="1"/>
  <c r="J123" i="1"/>
  <c r="J120" i="1"/>
  <c r="J136" i="1"/>
  <c r="G123" i="1"/>
  <c r="G120" i="1"/>
  <c r="G136" i="1"/>
  <c r="D123" i="1"/>
  <c r="D136" i="1" s="1"/>
  <c r="D120" i="1"/>
  <c r="S122" i="1"/>
  <c r="P122" i="1"/>
  <c r="P135" i="1" s="1"/>
  <c r="M122" i="1"/>
  <c r="J122" i="1"/>
  <c r="G122" i="1"/>
  <c r="D122" i="1"/>
  <c r="R121" i="1"/>
  <c r="R135" i="1" s="1"/>
  <c r="Q121" i="1"/>
  <c r="Q134" i="1"/>
  <c r="O121" i="1"/>
  <c r="O135" i="1" s="1"/>
  <c r="N121" i="1"/>
  <c r="N135" i="1"/>
  <c r="L121" i="1"/>
  <c r="L134" i="1" s="1"/>
  <c r="K121" i="1"/>
  <c r="K135" i="1"/>
  <c r="I121" i="1"/>
  <c r="I134" i="1" s="1"/>
  <c r="H121" i="1"/>
  <c r="H134" i="1"/>
  <c r="F121" i="1"/>
  <c r="F135" i="1"/>
  <c r="E121" i="1"/>
  <c r="E134" i="1"/>
  <c r="C121" i="1"/>
  <c r="C135" i="1"/>
  <c r="B121" i="1"/>
  <c r="B135" i="1"/>
  <c r="S133" i="1"/>
  <c r="P133" i="1"/>
  <c r="J133" i="1"/>
  <c r="G133" i="1"/>
  <c r="D133" i="1"/>
  <c r="S119" i="1"/>
  <c r="S132" i="1"/>
  <c r="P119" i="1"/>
  <c r="P132" i="1"/>
  <c r="M119" i="1"/>
  <c r="M132" i="1"/>
  <c r="J119" i="1"/>
  <c r="J132" i="1"/>
  <c r="G119" i="1"/>
  <c r="G132" i="1"/>
  <c r="D119" i="1"/>
  <c r="D132" i="1"/>
  <c r="S118" i="1"/>
  <c r="S131" i="1"/>
  <c r="P118" i="1"/>
  <c r="P121" i="1"/>
  <c r="P134" i="1"/>
  <c r="M118" i="1"/>
  <c r="M131" i="1" s="1"/>
  <c r="J118" i="1"/>
  <c r="J131" i="1"/>
  <c r="G118" i="1"/>
  <c r="G131" i="1" s="1"/>
  <c r="D118" i="1"/>
  <c r="D121" i="1"/>
  <c r="D134" i="1" s="1"/>
  <c r="O113" i="1"/>
  <c r="K113" i="1"/>
  <c r="C113" i="1"/>
  <c r="R140" i="1"/>
  <c r="Q140" i="1"/>
  <c r="O140" i="1"/>
  <c r="N140" i="1"/>
  <c r="L140" i="1"/>
  <c r="K140" i="1"/>
  <c r="I140" i="1"/>
  <c r="H140" i="1"/>
  <c r="F140" i="1"/>
  <c r="E140" i="1"/>
  <c r="C140" i="1"/>
  <c r="B140" i="1"/>
  <c r="S111" i="1"/>
  <c r="P111" i="1"/>
  <c r="M111" i="1"/>
  <c r="J111" i="1"/>
  <c r="G111" i="1"/>
  <c r="D111" i="1"/>
  <c r="S104" i="1"/>
  <c r="R104" i="1"/>
  <c r="Q104" i="1"/>
  <c r="P104" i="1"/>
  <c r="O104" i="1"/>
  <c r="N104" i="1"/>
  <c r="M104" i="1"/>
  <c r="L104" i="1"/>
  <c r="K104" i="1"/>
  <c r="J104" i="1"/>
  <c r="I104" i="1"/>
  <c r="H104" i="1"/>
  <c r="G104" i="1"/>
  <c r="F104" i="1"/>
  <c r="E104" i="1"/>
  <c r="D104" i="1"/>
  <c r="C104" i="1"/>
  <c r="B104" i="1"/>
  <c r="E165" i="1"/>
  <c r="C157" i="1"/>
  <c r="M186" i="1"/>
  <c r="K186" i="1"/>
  <c r="I189" i="1"/>
  <c r="G189" i="1"/>
  <c r="E186" i="1"/>
  <c r="S76" i="1"/>
  <c r="R76" i="1"/>
  <c r="Q76" i="1"/>
  <c r="P76" i="1"/>
  <c r="O76" i="1"/>
  <c r="N76" i="1"/>
  <c r="S75" i="1"/>
  <c r="R75" i="1"/>
  <c r="Q75" i="1"/>
  <c r="P75" i="1"/>
  <c r="O75" i="1"/>
  <c r="N75" i="1"/>
  <c r="S64" i="1"/>
  <c r="R64" i="1"/>
  <c r="Q64" i="1"/>
  <c r="P64" i="1"/>
  <c r="O64" i="1"/>
  <c r="N64" i="1"/>
  <c r="S63" i="1"/>
  <c r="M212" i="1" s="1"/>
  <c r="R63" i="1"/>
  <c r="K212" i="1"/>
  <c r="Q63" i="1"/>
  <c r="I212" i="1" s="1"/>
  <c r="P63" i="1"/>
  <c r="G212" i="1"/>
  <c r="O63" i="1"/>
  <c r="E212" i="1" s="1"/>
  <c r="N63" i="1"/>
  <c r="C212" i="1"/>
  <c r="D135" i="1"/>
  <c r="C181" i="1"/>
  <c r="K181" i="1"/>
  <c r="G183" i="1"/>
  <c r="B113" i="1"/>
  <c r="F113" i="1"/>
  <c r="N113" i="1"/>
  <c r="R113" i="1"/>
  <c r="J121" i="1"/>
  <c r="J134" i="1"/>
  <c r="D131" i="1"/>
  <c r="P131" i="1"/>
  <c r="B134" i="1"/>
  <c r="F134" i="1"/>
  <c r="N134" i="1"/>
  <c r="R134" i="1"/>
  <c r="H135" i="1"/>
  <c r="L135" i="1"/>
  <c r="K185" i="1"/>
  <c r="G186" i="1"/>
  <c r="C189" i="1"/>
  <c r="K189" i="1"/>
  <c r="G121" i="1"/>
  <c r="G134" i="1"/>
  <c r="S121" i="1"/>
  <c r="S135" i="1" s="1"/>
  <c r="C134" i="1"/>
  <c r="K134" i="1"/>
  <c r="O134" i="1"/>
  <c r="E135" i="1"/>
  <c r="I135" i="1"/>
  <c r="Q135" i="1"/>
  <c r="M185" i="1"/>
  <c r="I186" i="1"/>
  <c r="E189" i="1"/>
  <c r="M189" i="1"/>
  <c r="H113" i="1"/>
  <c r="L113" i="1"/>
  <c r="G185" i="1"/>
  <c r="E113" i="1"/>
  <c r="I113" i="1"/>
  <c r="Q113" i="1"/>
  <c r="I185" i="1"/>
  <c r="C215" i="1"/>
  <c r="M187" i="1"/>
  <c r="D113" i="1"/>
  <c r="J135" i="1"/>
  <c r="G135" i="1"/>
  <c r="E156" i="1" l="1"/>
  <c r="I156" i="1"/>
  <c r="M155" i="1"/>
  <c r="M157" i="1"/>
  <c r="I157" i="1"/>
  <c r="G155" i="1"/>
  <c r="M176" i="1"/>
  <c r="G275" i="1"/>
  <c r="M181" i="1"/>
  <c r="M183" i="1"/>
  <c r="M173" i="1"/>
  <c r="M179" i="1"/>
  <c r="D276" i="1"/>
  <c r="J140" i="1"/>
  <c r="J113" i="1"/>
  <c r="F276" i="1"/>
  <c r="P140" i="1"/>
  <c r="P113" i="1"/>
  <c r="G148" i="1"/>
  <c r="G187" i="1"/>
  <c r="G216" i="1"/>
  <c r="G146" i="1"/>
  <c r="G147" i="1"/>
  <c r="G215" i="1"/>
  <c r="G217" i="1"/>
  <c r="K187" i="1"/>
  <c r="K216" i="1"/>
  <c r="K148" i="1"/>
  <c r="K147" i="1"/>
  <c r="K217" i="1"/>
  <c r="K146" i="1"/>
  <c r="K215" i="1"/>
  <c r="C276" i="1"/>
  <c r="G140" i="1"/>
  <c r="G113" i="1"/>
  <c r="E276" i="1"/>
  <c r="M113" i="1"/>
  <c r="G276" i="1"/>
  <c r="S113" i="1"/>
  <c r="S140" i="1"/>
  <c r="I173" i="1"/>
  <c r="E275" i="1"/>
  <c r="I177" i="1"/>
  <c r="I183" i="1"/>
  <c r="I179" i="1"/>
  <c r="I176" i="1"/>
  <c r="I181" i="1"/>
  <c r="M177" i="1"/>
  <c r="E148" i="1"/>
  <c r="E147" i="1"/>
  <c r="E215" i="1"/>
  <c r="E146" i="1"/>
  <c r="E187" i="1"/>
  <c r="E217" i="1"/>
  <c r="E216" i="1"/>
  <c r="M215" i="1"/>
  <c r="M216" i="1"/>
  <c r="C187" i="1"/>
  <c r="E185" i="1"/>
  <c r="S134" i="1"/>
  <c r="C185" i="1"/>
  <c r="G181" i="1"/>
  <c r="K179" i="1"/>
  <c r="C179" i="1"/>
  <c r="K157" i="1"/>
  <c r="M121" i="1"/>
  <c r="C146" i="1"/>
  <c r="C148" i="1"/>
  <c r="M148" i="1"/>
  <c r="E163" i="1"/>
  <c r="C173" i="1"/>
  <c r="K173" i="1"/>
  <c r="G176" i="1"/>
  <c r="C178" i="1"/>
  <c r="I178" i="1"/>
  <c r="G290" i="1"/>
  <c r="G292" i="1"/>
  <c r="G301" i="1"/>
  <c r="G303" i="1"/>
  <c r="G312" i="1"/>
  <c r="G314" i="1"/>
  <c r="D275" i="1"/>
  <c r="K183" i="1"/>
  <c r="C183" i="1"/>
  <c r="I165" i="1"/>
  <c r="C147" i="1"/>
  <c r="Q87" i="1"/>
  <c r="G173" i="1"/>
  <c r="K174" i="1"/>
  <c r="C176" i="1"/>
  <c r="K176" i="1"/>
  <c r="C217" i="1"/>
  <c r="M217" i="1"/>
  <c r="G157" i="1"/>
  <c r="M165" i="1"/>
  <c r="E174" i="1"/>
  <c r="O88" i="1"/>
  <c r="I146" i="1" l="1"/>
  <c r="I215" i="1"/>
  <c r="I147" i="1"/>
  <c r="I216" i="1"/>
  <c r="I187" i="1"/>
  <c r="I148" i="1"/>
  <c r="I217" i="1"/>
  <c r="E176" i="1"/>
  <c r="C275" i="1"/>
  <c r="E183" i="1"/>
  <c r="E181" i="1"/>
  <c r="E179" i="1"/>
  <c r="E173" i="1"/>
  <c r="M134" i="1"/>
  <c r="M135" i="1"/>
  <c r="E177" i="1"/>
</calcChain>
</file>

<file path=xl/comments1.xml><?xml version="1.0" encoding="utf-8"?>
<comments xmlns="http://schemas.openxmlformats.org/spreadsheetml/2006/main">
  <authors>
    <author>jgc</author>
  </authors>
  <commentList>
    <comment ref="B3" authorId="0" shapeId="0">
      <text>
        <r>
          <rPr>
            <sz val="8"/>
            <color indexed="81"/>
            <rFont val="Tahoma"/>
            <family val="2"/>
          </rPr>
          <t xml:space="preserve">FAVOR DE COLOCAR LOS DATOS DENTRO DE CADA CELDA O CASILLA Y NO MODIFICAR EL FORMATO
</t>
        </r>
      </text>
    </comment>
  </commentList>
</comments>
</file>

<file path=xl/sharedStrings.xml><?xml version="1.0" encoding="utf-8"?>
<sst xmlns="http://schemas.openxmlformats.org/spreadsheetml/2006/main" count="692" uniqueCount="257">
  <si>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</si>
  <si>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</si>
  <si>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</si>
  <si>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</si>
  <si>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</si>
  <si>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</si>
  <si>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</si>
  <si>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</si>
  <si>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</si>
  <si>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</si>
  <si>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</si>
  <si>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</si>
  <si>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</si>
  <si>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</si>
  <si>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</si>
  <si>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</si>
  <si>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</si>
  <si>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</si>
  <si>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</si>
  <si>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</si>
  <si>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</si>
  <si>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</si>
  <si>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</si>
  <si>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</si>
  <si>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</si>
  <si>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</si>
  <si>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</si>
  <si>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</si>
  <si>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</si>
  <si>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</si>
  <si>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</si>
  <si>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</si>
  <si>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</si>
  <si>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</si>
  <si>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</si>
  <si>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</si>
  <si>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</si>
  <si>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</si>
  <si>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</si>
  <si>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</si>
  <si>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</si>
  <si>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</si>
  <si>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</si>
  <si>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</si>
  <si>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</si>
  <si>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</si>
  <si>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</si>
  <si>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</si>
  <si>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</si>
  <si>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</si>
  <si>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</si>
  <si>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</si>
  <si>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</si>
  <si>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</si>
  <si>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</si>
  <si>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</si>
  <si>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</si>
  <si>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</si>
  <si>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</si>
  <si>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</si>
  <si>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</si>
  <si>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</si>
  <si>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</si>
  <si>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</si>
  <si>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</si>
  <si>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</si>
  <si>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</si>
  <si>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</si>
  <si>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</si>
  <si>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</si>
  <si>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</si>
  <si>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</si>
  <si>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</si>
  <si>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</si>
  <si>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</si>
  <si>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</si>
  <si>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</si>
  <si>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</si>
  <si>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</si>
  <si>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</si>
  <si>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</si>
  <si>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</si>
  <si>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</si>
  <si>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</si>
  <si>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</si>
  <si>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</si>
  <si>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</si>
  <si>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</si>
  <si>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</si>
  <si>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</si>
  <si>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</si>
  <si>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</si>
  <si>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</si>
  <si>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</si>
  <si>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</si>
  <si>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</si>
  <si>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</si>
  <si>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</si>
  <si>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</si>
  <si>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</si>
  <si>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</si>
  <si>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</si>
  <si>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</si>
  <si>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</si>
  <si>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</si>
  <si>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</si>
  <si>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</si>
  <si>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</si>
  <si>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</si>
  <si>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</si>
  <si>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</si>
  <si>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</si>
  <si>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</si>
  <si>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</si>
  <si>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</si>
  <si>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</si>
  <si>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</si>
  <si>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</si>
  <si>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</si>
  <si>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</si>
  <si>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</si>
  <si>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</si>
  <si>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</si>
  <si>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</si>
  <si>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</si>
  <si>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</si>
  <si>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</si>
  <si>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</si>
  <si>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</si>
  <si>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</si>
  <si>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</si>
  <si>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</si>
  <si>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</si>
  <si>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</si>
  <si>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</si>
  <si>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</si>
  <si>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</si>
  <si>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</si>
  <si>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</si>
  <si>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</si>
  <si>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</si>
  <si>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</si>
  <si>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</si>
  <si>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</si>
  <si>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</si>
  <si>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</si>
  <si>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</si>
  <si>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</si>
  <si>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</si>
  <si>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</si>
  <si>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</si>
  <si>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</si>
  <si>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</si>
  <si>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</si>
  <si>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</si>
  <si>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</si>
  <si>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</si>
  <si>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</si>
  <si>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</si>
  <si>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</si>
  <si>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</si>
  <si>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</si>
  <si>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</si>
  <si>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</si>
  <si>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</si>
  <si>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</si>
  <si>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</si>
  <si>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</si>
  <si>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</si>
  <si>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</si>
  <si>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</si>
  <si>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</si>
  <si>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</si>
  <si>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</si>
  <si>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</si>
  <si>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</si>
  <si>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</si>
  <si>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</si>
  <si>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</si>
  <si>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</si>
  <si>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</si>
  <si>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</si>
  <si>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</si>
  <si>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</si>
  <si>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</si>
  <si>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</si>
  <si>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</si>
  <si>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</si>
  <si>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</si>
  <si>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</si>
  <si>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</si>
  <si>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</si>
  <si>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</si>
  <si>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</si>
  <si>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</si>
  <si>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</si>
  <si>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</si>
  <si>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</si>
  <si>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</si>
  <si>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</si>
  <si>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</si>
  <si>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</si>
  <si>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</si>
  <si>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</si>
  <si>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</si>
  <si>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</si>
  <si>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</si>
  <si>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</si>
  <si>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</si>
  <si>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</si>
  <si>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</si>
  <si>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</si>
  <si>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</si>
  <si>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</si>
  <si>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Ingeniero en Computación</t>
  </si>
  <si>
    <t>Ingeniero en Sistemas y Comunicaciones</t>
  </si>
  <si>
    <t>Ingeniero Industrial</t>
  </si>
  <si>
    <t>Licenciado en Actuaría</t>
  </si>
  <si>
    <t>Licenciado en Administración</t>
  </si>
  <si>
    <t>Licenciado en Contaduría</t>
  </si>
  <si>
    <t>Licenciado en Derecho</t>
  </si>
  <si>
    <t>Licenciado en Economía</t>
  </si>
  <si>
    <t>Licenciado en Informática Administrativa</t>
  </si>
  <si>
    <t>Licenciado en Informática Administrativa (a distancia)</t>
  </si>
  <si>
    <t>Licenciado en Relaciones Económicas Internacionales</t>
  </si>
  <si>
    <t>Maestria  en  Ciencias de la Computación</t>
  </si>
  <si>
    <t>x</t>
  </si>
  <si>
    <t>NICOLAS ROMERO</t>
  </si>
  <si>
    <t>MEXICO</t>
  </si>
  <si>
    <t>15USU0072T</t>
  </si>
  <si>
    <t>VALLE DE MEXICO</t>
  </si>
  <si>
    <t>CENTRO UNIVERSITARIO VALLE DE MEXICO</t>
  </si>
  <si>
    <t>UNIVERSIDAD AUTONOMA DEL ESTADO DE MEXICO</t>
  </si>
  <si>
    <t>X</t>
  </si>
  <si>
    <t>CENTRO UNIVERSITARIO UAEM VALLE DE MEXICO</t>
  </si>
  <si>
    <t>UNIDAD ACADEMICA PROFESIONAL HUEHUETOCA</t>
  </si>
  <si>
    <t>UNIDAD ACADEMICA PROFESIONAL CUAUTITLAN IZCALLI</t>
  </si>
  <si>
    <t>HUEHUETOCA</t>
  </si>
  <si>
    <t>CUATITLAN IZCALLI</t>
  </si>
  <si>
    <t>15MSU0012W</t>
  </si>
  <si>
    <t>15USU4506Q</t>
  </si>
  <si>
    <t>N</t>
  </si>
  <si>
    <t>S</t>
  </si>
  <si>
    <t>Edo Mex</t>
  </si>
  <si>
    <t>Nicolas Romero</t>
  </si>
  <si>
    <t>Cuauttitlán Izcalli</t>
  </si>
  <si>
    <t>Huehuetoca</t>
  </si>
  <si>
    <t>Licenciado en Derecho Internacional</t>
  </si>
  <si>
    <t>Licenciado en Derecho Internacional (a distancia)</t>
  </si>
  <si>
    <t>Licenciado en logistica</t>
  </si>
  <si>
    <t>Licenciado en logistica (a distancia)</t>
  </si>
  <si>
    <t>Licenciado en Negocios Internacionales</t>
  </si>
  <si>
    <t>Licenciado en Negocios Internacionales (a distancia)</t>
  </si>
  <si>
    <t>Licenciado en Comunicación</t>
  </si>
  <si>
    <t>Licenciado en Lenguas</t>
  </si>
  <si>
    <t>Licenciado en Trabajo Social</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</si>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</sst>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
      <sz val="8"/>
      <color indexed="81"/>
      <name val="Tahoma"/>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71">
    <border>
      <left/>
      <right/>
      <top/>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hair">
        <color auto="1"/>
      </top>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hair">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style="thin">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dotted">
        <color auto="1"/>
      </left>
      <right style="dotted">
        <color auto="1"/>
      </right>
      <top style="dotted">
        <color auto="1"/>
      </top>
      <bottom style="dotted">
        <color auto="1"/>
      </bottom>
      <diagonal/>
    </border>
    <border>
      <left style="medium">
        <color indexed="64"/>
      </left>
      <right/>
      <top style="medium">
        <color indexed="64"/>
      </top>
      <bottom style="hair">
        <color auto="1"/>
      </bottom>
      <diagonal/>
    </border>
    <border>
      <left style="dotted">
        <color auto="1"/>
      </left>
      <right style="dotted">
        <color auto="1"/>
      </right>
      <top style="medium">
        <color indexed="64"/>
      </top>
      <bottom style="dotted">
        <color auto="1"/>
      </bottom>
      <diagonal/>
    </border>
    <border>
      <left/>
      <right style="hair">
        <color auto="1"/>
      </right>
      <top style="medium">
        <color indexed="64"/>
      </top>
      <bottom style="hair">
        <color auto="1"/>
      </bottom>
      <diagonal/>
    </border>
    <border>
      <left style="medium">
        <color indexed="64"/>
      </left>
      <right/>
      <top/>
      <bottom style="hair">
        <color auto="1"/>
      </bottom>
      <diagonal/>
    </border>
    <border>
      <left style="hair">
        <color auto="1"/>
      </left>
      <right style="medium">
        <color indexed="64"/>
      </right>
      <top style="thin">
        <color auto="1"/>
      </top>
      <bottom style="hair">
        <color auto="1"/>
      </bottom>
      <diagonal/>
    </border>
    <border>
      <left style="medium">
        <color indexed="64"/>
      </left>
      <right/>
      <top style="hair">
        <color auto="1"/>
      </top>
      <bottom style="hair">
        <color auto="1"/>
      </bottom>
      <diagonal/>
    </border>
    <border>
      <left style="hair">
        <color auto="1"/>
      </left>
      <right style="medium">
        <color indexed="64"/>
      </right>
      <top/>
      <bottom style="hair">
        <color auto="1"/>
      </bottom>
      <diagonal/>
    </border>
    <border>
      <left style="hair">
        <color auto="1"/>
      </left>
      <right style="hair">
        <color auto="1"/>
      </right>
      <top/>
      <bottom style="medium">
        <color indexed="64"/>
      </bottom>
      <diagonal/>
    </border>
    <border>
      <left style="hair">
        <color auto="1"/>
      </left>
      <right style="hair">
        <color auto="1"/>
      </right>
      <top style="thin">
        <color auto="1"/>
      </top>
      <bottom style="medium">
        <color indexed="64"/>
      </bottom>
      <diagonal/>
    </border>
  </borders>
  <cellStyleXfs count="1">
    <xf numFmtId="0" fontId="0" fillId="0" borderId="0"/>
  </cellStyleXfs>
  <cellXfs count="484">
    <xf numFmtId="0" fontId="0" fillId="0" borderId="0" xfId="0"/>
    <xf numFmtId="0" fontId="1" fillId="0" borderId="0" xfId="0" applyFont="1"/>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4"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16" xfId="0" applyFont="1" applyBorder="1"/>
    <xf numFmtId="0" fontId="1" fillId="0" borderId="17" xfId="0" applyFont="1" applyBorder="1"/>
    <xf numFmtId="0" fontId="1" fillId="0" borderId="19" xfId="0" applyFont="1" applyBorder="1"/>
    <xf numFmtId="0" fontId="1" fillId="0" borderId="20" xfId="0" applyFont="1" applyBorder="1"/>
    <xf numFmtId="0" fontId="1" fillId="0" borderId="22" xfId="0" applyFont="1" applyBorder="1"/>
    <xf numFmtId="0" fontId="1" fillId="0" borderId="23" xfId="0" applyFont="1" applyBorder="1"/>
    <xf numFmtId="0" fontId="1" fillId="0" borderId="26" xfId="0" applyFont="1" applyBorder="1"/>
    <xf numFmtId="0" fontId="1" fillId="0" borderId="19" xfId="0" applyFont="1" applyBorder="1" applyAlignment="1">
      <alignment horizontal="center"/>
    </xf>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5" xfId="0" applyFont="1" applyFill="1" applyBorder="1" applyAlignment="1">
      <alignment wrapText="1"/>
    </xf>
    <xf numFmtId="3" fontId="1" fillId="0" borderId="26" xfId="0" applyNumberFormat="1" applyFont="1" applyBorder="1"/>
    <xf numFmtId="3" fontId="1" fillId="0" borderId="27" xfId="0" applyNumberFormat="1" applyFont="1" applyBorder="1"/>
    <xf numFmtId="0" fontId="3" fillId="0" borderId="30" xfId="0" applyFont="1" applyFill="1" applyBorder="1" applyAlignment="1">
      <alignment wrapText="1"/>
    </xf>
    <xf numFmtId="3" fontId="1" fillId="0" borderId="31" xfId="0" applyNumberFormat="1" applyFont="1" applyBorder="1"/>
    <xf numFmtId="3" fontId="1" fillId="0" borderId="32"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6" xfId="0" applyNumberFormat="1" applyFont="1" applyFill="1" applyBorder="1"/>
    <xf numFmtId="3" fontId="1" fillId="6" borderId="26" xfId="0" applyNumberFormat="1" applyFont="1" applyFill="1" applyBorder="1" applyAlignment="1">
      <alignment horizontal="center"/>
    </xf>
    <xf numFmtId="3" fontId="1" fillId="6" borderId="27" xfId="0" applyNumberFormat="1" applyFont="1" applyFill="1" applyBorder="1" applyAlignment="1">
      <alignment horizontal="center"/>
    </xf>
    <xf numFmtId="3" fontId="1" fillId="0" borderId="31" xfId="0" applyNumberFormat="1" applyFont="1" applyFill="1" applyBorder="1"/>
    <xf numFmtId="3" fontId="1" fillId="6" borderId="31" xfId="0" applyNumberFormat="1" applyFont="1" applyFill="1" applyBorder="1" applyAlignment="1">
      <alignment horizontal="center"/>
    </xf>
    <xf numFmtId="3" fontId="1" fillId="6" borderId="32"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6" xfId="0" applyNumberFormat="1" applyFont="1" applyFill="1" applyBorder="1" applyAlignment="1">
      <alignment horizontal="center" vertical="center" wrapText="1"/>
    </xf>
    <xf numFmtId="0" fontId="1" fillId="7" borderId="36"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7" xfId="0" applyFont="1" applyFill="1" applyBorder="1" applyAlignment="1">
      <alignment wrapText="1"/>
    </xf>
    <xf numFmtId="0" fontId="3" fillId="7" borderId="6" xfId="0" applyFont="1" applyFill="1" applyBorder="1" applyAlignment="1">
      <alignment wrapText="1"/>
    </xf>
    <xf numFmtId="49" fontId="3" fillId="7" borderId="38" xfId="0" applyNumberFormat="1" applyFont="1" applyFill="1" applyBorder="1" applyAlignment="1">
      <alignment horizontal="center" vertical="center" wrapText="1"/>
    </xf>
    <xf numFmtId="0" fontId="3" fillId="0" borderId="39" xfId="0" applyFont="1" applyFill="1" applyBorder="1" applyAlignment="1">
      <alignment wrapText="1"/>
    </xf>
    <xf numFmtId="3" fontId="1" fillId="0" borderId="39" xfId="0" applyNumberFormat="1" applyFont="1" applyBorder="1"/>
    <xf numFmtId="0" fontId="3" fillId="8" borderId="6" xfId="0" applyFont="1" applyFill="1" applyBorder="1" applyAlignment="1">
      <alignment horizont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6" xfId="0" applyNumberFormat="1" applyFont="1" applyFill="1" applyBorder="1"/>
    <xf numFmtId="3" fontId="1" fillId="6" borderId="27" xfId="0" applyNumberFormat="1" applyFont="1" applyFill="1" applyBorder="1"/>
    <xf numFmtId="3" fontId="1" fillId="6" borderId="31" xfId="0" applyNumberFormat="1" applyFont="1" applyFill="1" applyBorder="1"/>
    <xf numFmtId="3" fontId="1" fillId="6" borderId="32"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5" xfId="0" applyFont="1" applyFill="1" applyBorder="1" applyAlignment="1">
      <alignment horizontal="justify" vertical="justify"/>
    </xf>
    <xf numFmtId="0" fontId="1" fillId="0" borderId="28" xfId="0" applyFont="1" applyFill="1" applyBorder="1" applyAlignment="1">
      <alignment horizontal="justify" vertical="justify"/>
    </xf>
    <xf numFmtId="3" fontId="1" fillId="0" borderId="19" xfId="0" applyNumberFormat="1" applyFont="1" applyBorder="1"/>
    <xf numFmtId="3" fontId="1" fillId="0" borderId="29" xfId="0" applyNumberFormat="1" applyFont="1" applyBorder="1"/>
    <xf numFmtId="0" fontId="1" fillId="0" borderId="41" xfId="0" applyFont="1" applyFill="1" applyBorder="1" applyAlignment="1">
      <alignment horizontal="justify" vertical="justify"/>
    </xf>
    <xf numFmtId="0" fontId="3" fillId="0" borderId="30" xfId="0" applyFont="1" applyFill="1" applyBorder="1" applyAlignment="1">
      <alignment horizontal="right" vertical="justify"/>
    </xf>
    <xf numFmtId="0" fontId="3" fillId="0" borderId="0" xfId="0" applyFont="1" applyBorder="1" applyAlignment="1"/>
    <xf numFmtId="0" fontId="3" fillId="0" borderId="39" xfId="0" applyFont="1" applyBorder="1" applyAlignment="1"/>
    <xf numFmtId="0" fontId="3" fillId="0" borderId="0" xfId="0" applyFont="1" applyBorder="1" applyAlignment="1">
      <alignment horizontal="left" vertical="center"/>
    </xf>
    <xf numFmtId="0" fontId="1" fillId="9" borderId="33" xfId="0" applyFont="1" applyFill="1" applyBorder="1" applyAlignment="1">
      <alignment vertical="justify"/>
    </xf>
    <xf numFmtId="0" fontId="1" fillId="9" borderId="34"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6" xfId="0" applyNumberFormat="1" applyFont="1" applyBorder="1" applyAlignment="1">
      <alignment horizontal="right" wrapText="1"/>
    </xf>
    <xf numFmtId="3" fontId="1" fillId="6" borderId="26" xfId="0" applyNumberFormat="1" applyFont="1" applyFill="1" applyBorder="1" applyAlignment="1">
      <alignment horizontal="right" wrapText="1"/>
    </xf>
    <xf numFmtId="3" fontId="1" fillId="0" borderId="26" xfId="0" applyNumberFormat="1" applyFont="1" applyFill="1" applyBorder="1" applyAlignment="1">
      <alignment horizontal="right" wrapText="1"/>
    </xf>
    <xf numFmtId="3" fontId="1" fillId="6" borderId="27" xfId="0" applyNumberFormat="1" applyFont="1" applyFill="1" applyBorder="1" applyAlignment="1">
      <alignment horizontal="right" wrapText="1"/>
    </xf>
    <xf numFmtId="0" fontId="3" fillId="0" borderId="28" xfId="0" applyFont="1" applyFill="1" applyBorder="1" applyAlignment="1">
      <alignment horizontal="justify" vertical="center" wrapText="1"/>
    </xf>
    <xf numFmtId="3" fontId="1" fillId="0" borderId="19" xfId="0" applyNumberFormat="1" applyFont="1" applyBorder="1" applyAlignment="1">
      <alignment horizontal="right" wrapText="1"/>
    </xf>
    <xf numFmtId="3" fontId="1" fillId="6" borderId="19" xfId="0" applyNumberFormat="1" applyFont="1" applyFill="1" applyBorder="1" applyAlignment="1">
      <alignment horizontal="right" wrapText="1"/>
    </xf>
    <xf numFmtId="3" fontId="1" fillId="0" borderId="19" xfId="0" applyNumberFormat="1" applyFont="1" applyFill="1" applyBorder="1" applyAlignment="1">
      <alignment horizontal="right" wrapText="1"/>
    </xf>
    <xf numFmtId="3" fontId="1" fillId="6" borderId="29" xfId="0" applyNumberFormat="1" applyFont="1" applyFill="1" applyBorder="1" applyAlignment="1">
      <alignment horizontal="right" wrapText="1"/>
    </xf>
    <xf numFmtId="0" fontId="1" fillId="0" borderId="30" xfId="0" applyFont="1" applyFill="1" applyBorder="1" applyAlignment="1">
      <alignment horizontal="justify" vertical="justify"/>
    </xf>
    <xf numFmtId="3" fontId="1" fillId="6" borderId="31" xfId="0" applyNumberFormat="1" applyFont="1" applyFill="1" applyBorder="1" applyAlignment="1">
      <alignment horizontal="right" wrapText="1"/>
    </xf>
    <xf numFmtId="3" fontId="1" fillId="6" borderId="32"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5" xfId="0" applyFont="1" applyFill="1" applyBorder="1" applyAlignment="1">
      <alignment horizontal="justify" vertical="center"/>
    </xf>
    <xf numFmtId="0" fontId="1" fillId="0" borderId="28" xfId="0" applyFont="1" applyFill="1" applyBorder="1" applyAlignment="1">
      <alignment horizontal="justify" vertical="center"/>
    </xf>
    <xf numFmtId="0" fontId="4" fillId="0" borderId="28" xfId="0" applyFont="1" applyFill="1" applyBorder="1" applyAlignment="1">
      <alignment horizontal="justify" vertical="center"/>
    </xf>
    <xf numFmtId="3" fontId="1" fillId="10" borderId="19" xfId="0" applyNumberFormat="1" applyFont="1" applyFill="1" applyBorder="1" applyAlignment="1">
      <alignment horizontal="right" wrapText="1"/>
    </xf>
    <xf numFmtId="3" fontId="1" fillId="10" borderId="29" xfId="0" applyNumberFormat="1" applyFont="1" applyFill="1" applyBorder="1" applyAlignment="1">
      <alignment horizontal="right" wrapText="1"/>
    </xf>
    <xf numFmtId="0" fontId="4" fillId="0" borderId="30" xfId="0" applyFont="1" applyFill="1" applyBorder="1" applyAlignment="1">
      <alignment horizontal="justify" vertical="center"/>
    </xf>
    <xf numFmtId="3" fontId="1" fillId="0" borderId="31" xfId="0" applyNumberFormat="1" applyFont="1" applyBorder="1" applyAlignment="1">
      <alignment horizontal="right" wrapText="1"/>
    </xf>
    <xf numFmtId="3" fontId="1" fillId="0" borderId="31" xfId="0" applyNumberFormat="1" applyFont="1" applyFill="1" applyBorder="1" applyAlignment="1">
      <alignment horizontal="right" wrapText="1"/>
    </xf>
    <xf numFmtId="0" fontId="0" fillId="0" borderId="0" xfId="0" applyFont="1" applyAlignment="1">
      <alignment horizontal="justify" vertical="justify"/>
    </xf>
    <xf numFmtId="0" fontId="1" fillId="9" borderId="26" xfId="0" applyFont="1" applyFill="1" applyBorder="1" applyAlignment="1">
      <alignment horizontal="center"/>
    </xf>
    <xf numFmtId="0" fontId="1" fillId="9" borderId="27" xfId="0" applyFont="1" applyFill="1" applyBorder="1" applyAlignment="1">
      <alignment horizontal="center"/>
    </xf>
    <xf numFmtId="0" fontId="1" fillId="9" borderId="43" xfId="0" applyFont="1" applyFill="1" applyBorder="1" applyAlignment="1">
      <alignment horizontal="center"/>
    </xf>
    <xf numFmtId="0" fontId="1" fillId="0" borderId="25" xfId="0" applyFont="1" applyFill="1" applyBorder="1" applyAlignment="1">
      <alignment horizontal="justify" vertical="center" wrapText="1"/>
    </xf>
    <xf numFmtId="164" fontId="1" fillId="6" borderId="26" xfId="0" applyNumberFormat="1" applyFont="1" applyFill="1" applyBorder="1" applyAlignment="1">
      <alignment horizontal="right" wrapText="1"/>
    </xf>
    <xf numFmtId="164" fontId="1" fillId="6" borderId="27" xfId="0" applyNumberFormat="1" applyFont="1" applyFill="1" applyBorder="1" applyAlignment="1">
      <alignment horizontal="right" wrapText="1"/>
    </xf>
    <xf numFmtId="0" fontId="1" fillId="0" borderId="28" xfId="0" applyFont="1" applyFill="1" applyBorder="1" applyAlignment="1">
      <alignment horizontal="justify" vertical="center" wrapText="1"/>
    </xf>
    <xf numFmtId="164" fontId="1" fillId="6" borderId="19" xfId="0" applyNumberFormat="1" applyFont="1" applyFill="1" applyBorder="1" applyAlignment="1">
      <alignment horizontal="right" wrapText="1"/>
    </xf>
    <xf numFmtId="164" fontId="1" fillId="6" borderId="29" xfId="0" applyNumberFormat="1" applyFont="1" applyFill="1" applyBorder="1" applyAlignment="1">
      <alignment horizontal="right" wrapText="1"/>
    </xf>
    <xf numFmtId="164" fontId="1" fillId="6" borderId="31" xfId="0" applyNumberFormat="1" applyFont="1" applyFill="1" applyBorder="1" applyAlignment="1">
      <alignment horizontal="right" wrapText="1"/>
    </xf>
    <xf numFmtId="164" fontId="1" fillId="6" borderId="32"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26" xfId="0" applyFont="1" applyFill="1" applyBorder="1" applyAlignment="1">
      <alignment horizontal="center"/>
    </xf>
    <xf numFmtId="0" fontId="1" fillId="0" borderId="45" xfId="0" applyFont="1" applyFill="1" applyBorder="1" applyAlignment="1">
      <alignment horizontal="justify" vertical="center"/>
    </xf>
    <xf numFmtId="0" fontId="1" fillId="0" borderId="19" xfId="0" applyFont="1" applyFill="1" applyBorder="1" applyAlignment="1"/>
    <xf numFmtId="0" fontId="1" fillId="0" borderId="19" xfId="0" applyFont="1" applyFill="1" applyBorder="1" applyAlignment="1">
      <alignment horizontal="center"/>
    </xf>
    <xf numFmtId="0" fontId="1" fillId="0" borderId="28" xfId="0" applyFont="1" applyBorder="1" applyAlignment="1">
      <alignment horizontal="justify" vertical="center" wrapText="1"/>
    </xf>
    <xf numFmtId="165" fontId="1" fillId="0" borderId="19" xfId="0" applyNumberFormat="1" applyFont="1" applyFill="1" applyBorder="1" applyAlignment="1">
      <alignment horizontal="right" vertical="center"/>
    </xf>
    <xf numFmtId="165" fontId="1" fillId="6" borderId="19" xfId="0" applyNumberFormat="1" applyFont="1" applyFill="1" applyBorder="1" applyAlignment="1">
      <alignment horizontal="right" vertical="center"/>
    </xf>
    <xf numFmtId="3" fontId="1" fillId="0" borderId="19" xfId="0" applyNumberFormat="1" applyFont="1" applyBorder="1" applyAlignment="1">
      <alignment horizontal="right" vertical="center"/>
    </xf>
    <xf numFmtId="165" fontId="1" fillId="6" borderId="29" xfId="0" applyNumberFormat="1" applyFont="1" applyFill="1" applyBorder="1" applyAlignment="1">
      <alignment horizontal="right" vertical="center"/>
    </xf>
    <xf numFmtId="0" fontId="1" fillId="0" borderId="28" xfId="0" applyFont="1" applyBorder="1" applyAlignment="1">
      <alignment horizontal="justify" vertical="top"/>
    </xf>
    <xf numFmtId="0" fontId="1" fillId="0" borderId="28" xfId="0" applyFont="1" applyBorder="1" applyAlignment="1">
      <alignment horizontal="justify" vertical="center"/>
    </xf>
    <xf numFmtId="0" fontId="1" fillId="0" borderId="28" xfId="0" applyFont="1" applyFill="1" applyBorder="1" applyAlignment="1">
      <alignment horizontal="justify" vertical="top"/>
    </xf>
    <xf numFmtId="0" fontId="4" fillId="0" borderId="30" xfId="0" applyFont="1" applyFill="1" applyBorder="1" applyAlignment="1">
      <alignment horizontal="left" vertical="center" wrapText="1"/>
    </xf>
    <xf numFmtId="3" fontId="1" fillId="10" borderId="31" xfId="0" applyNumberFormat="1" applyFont="1" applyFill="1" applyBorder="1" applyAlignment="1">
      <alignment horizontal="right" vertical="center"/>
    </xf>
    <xf numFmtId="165" fontId="1" fillId="10" borderId="31" xfId="0" applyNumberFormat="1" applyFont="1" applyFill="1" applyBorder="1" applyAlignment="1">
      <alignment horizontal="right" vertical="center"/>
    </xf>
    <xf numFmtId="165" fontId="1" fillId="6" borderId="31" xfId="0" applyNumberFormat="1" applyFont="1" applyFill="1" applyBorder="1" applyAlignment="1">
      <alignment horizontal="right" vertical="center"/>
    </xf>
    <xf numFmtId="165" fontId="1" fillId="6" borderId="32" xfId="0" applyNumberFormat="1" applyFont="1" applyFill="1" applyBorder="1" applyAlignment="1">
      <alignment horizontal="right" vertical="center"/>
    </xf>
    <xf numFmtId="0" fontId="1" fillId="0" borderId="0" xfId="0" applyFont="1"/>
    <xf numFmtId="0" fontId="3" fillId="3" borderId="6" xfId="0" applyFont="1" applyFill="1" applyBorder="1" applyAlignment="1">
      <alignment horizontal="center"/>
    </xf>
    <xf numFmtId="0" fontId="1" fillId="0" borderId="25" xfId="0" applyFont="1" applyFill="1" applyBorder="1" applyAlignment="1">
      <alignment vertical="center" wrapText="1"/>
    </xf>
    <xf numFmtId="0" fontId="0" fillId="0" borderId="26" xfId="0" applyFont="1" applyBorder="1"/>
    <xf numFmtId="0" fontId="0" fillId="6" borderId="26" xfId="0" applyFont="1" applyFill="1" applyBorder="1"/>
    <xf numFmtId="0" fontId="4" fillId="0" borderId="28" xfId="0" applyFont="1" applyFill="1" applyBorder="1" applyAlignment="1">
      <alignment horizontal="left" vertical="center" wrapText="1"/>
    </xf>
    <xf numFmtId="0" fontId="0" fillId="0" borderId="19" xfId="0" applyFont="1" applyBorder="1"/>
    <xf numFmtId="0" fontId="1" fillId="6" borderId="19" xfId="0" applyFont="1" applyFill="1" applyBorder="1" applyAlignment="1">
      <alignment vertical="justify"/>
    </xf>
    <xf numFmtId="0" fontId="1" fillId="6" borderId="29" xfId="0" applyFont="1" applyFill="1" applyBorder="1" applyAlignment="1">
      <alignment vertical="justify"/>
    </xf>
    <xf numFmtId="0" fontId="1" fillId="10" borderId="31" xfId="0" applyFont="1" applyFill="1" applyBorder="1" applyAlignment="1">
      <alignment horizontal="center" vertical="center"/>
    </xf>
    <xf numFmtId="0" fontId="1" fillId="10" borderId="31" xfId="0" applyFont="1" applyFill="1" applyBorder="1" applyAlignment="1">
      <alignment vertical="justify"/>
    </xf>
    <xf numFmtId="0" fontId="1" fillId="10" borderId="32" xfId="0" applyFont="1" applyFill="1" applyBorder="1" applyAlignment="1">
      <alignment vertical="justify"/>
    </xf>
    <xf numFmtId="0" fontId="3" fillId="11" borderId="33" xfId="0" applyFont="1" applyFill="1" applyBorder="1" applyAlignment="1"/>
    <xf numFmtId="0" fontId="3" fillId="11" borderId="34"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5" xfId="0" applyFont="1" applyBorder="1" applyAlignment="1">
      <alignment horizontal="justify" vertical="center"/>
    </xf>
    <xf numFmtId="0" fontId="1" fillId="0" borderId="26" xfId="0" applyFont="1" applyBorder="1" applyAlignment="1">
      <alignment horizontal="justify" vertical="justify"/>
    </xf>
    <xf numFmtId="0" fontId="1" fillId="0" borderId="19" xfId="0" applyFont="1" applyBorder="1" applyAlignment="1">
      <alignment horizontal="justify" vertical="justify"/>
    </xf>
    <xf numFmtId="3" fontId="1" fillId="6" borderId="19" xfId="0" applyNumberFormat="1" applyFont="1" applyFill="1" applyBorder="1"/>
    <xf numFmtId="3" fontId="1" fillId="6" borderId="29" xfId="0" applyNumberFormat="1" applyFont="1" applyFill="1" applyBorder="1"/>
    <xf numFmtId="0" fontId="1" fillId="0" borderId="28" xfId="0" applyFont="1" applyBorder="1" applyAlignment="1">
      <alignment horizontal="left" vertical="center" wrapText="1"/>
    </xf>
    <xf numFmtId="0" fontId="1" fillId="6" borderId="19" xfId="0" applyFont="1" applyFill="1" applyBorder="1" applyAlignment="1">
      <alignment horizontal="justify" vertical="justify"/>
    </xf>
    <xf numFmtId="3" fontId="1" fillId="10" borderId="19" xfId="0" applyNumberFormat="1" applyFont="1" applyFill="1" applyBorder="1" applyAlignment="1">
      <alignment horizontal="right" vertical="center"/>
    </xf>
    <xf numFmtId="3" fontId="1" fillId="10" borderId="29" xfId="0" applyNumberFormat="1" applyFont="1" applyFill="1" applyBorder="1" applyAlignment="1">
      <alignment horizontal="right" vertical="center"/>
    </xf>
    <xf numFmtId="0" fontId="3" fillId="0" borderId="0" xfId="0" applyFont="1" applyBorder="1" applyAlignment="1">
      <alignment vertical="center" wrapText="1"/>
    </xf>
    <xf numFmtId="0" fontId="1" fillId="0" borderId="30" xfId="0" applyFont="1" applyFill="1" applyBorder="1" applyAlignment="1">
      <alignment horizontal="justify" vertical="center"/>
    </xf>
    <xf numFmtId="0" fontId="1" fillId="0" borderId="31" xfId="0" applyFont="1" applyBorder="1" applyAlignment="1">
      <alignment horizontal="justify" vertical="justify"/>
    </xf>
    <xf numFmtId="0" fontId="3" fillId="0" borderId="39"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5" xfId="0" applyFont="1" applyFill="1" applyBorder="1" applyAlignment="1">
      <alignment horizontal="left" vertical="center" wrapText="1"/>
    </xf>
    <xf numFmtId="165" fontId="1" fillId="0" borderId="26" xfId="0" applyNumberFormat="1" applyFont="1" applyBorder="1" applyAlignment="1">
      <alignment horizontal="right" vertical="center"/>
    </xf>
    <xf numFmtId="165" fontId="1" fillId="6" borderId="26" xfId="0" applyNumberFormat="1" applyFont="1" applyFill="1" applyBorder="1" applyAlignment="1">
      <alignment horizontal="right" vertical="center"/>
    </xf>
    <xf numFmtId="165" fontId="1" fillId="13" borderId="26" xfId="0" applyNumberFormat="1" applyFont="1" applyFill="1" applyBorder="1" applyAlignment="1">
      <alignment horizontal="right" vertical="center"/>
    </xf>
    <xf numFmtId="165" fontId="1" fillId="6" borderId="27" xfId="0" applyNumberFormat="1" applyFont="1" applyFill="1" applyBorder="1" applyAlignment="1">
      <alignment horizontal="right" vertical="center"/>
    </xf>
    <xf numFmtId="0" fontId="0" fillId="0" borderId="0" xfId="0" applyFont="1" applyAlignment="1"/>
    <xf numFmtId="165" fontId="1" fillId="0" borderId="29" xfId="0" applyNumberFormat="1" applyFont="1" applyFill="1" applyBorder="1" applyAlignment="1">
      <alignment horizontal="right" vertical="center"/>
    </xf>
    <xf numFmtId="165" fontId="1" fillId="0" borderId="19" xfId="0" applyNumberFormat="1" applyFont="1" applyBorder="1" applyAlignment="1">
      <alignment horizontal="right" vertical="center"/>
    </xf>
    <xf numFmtId="165" fontId="1" fillId="13" borderId="19" xfId="0" applyNumberFormat="1" applyFont="1" applyFill="1" applyBorder="1" applyAlignment="1">
      <alignment horizontal="right" vertical="center"/>
    </xf>
    <xf numFmtId="0" fontId="1" fillId="0" borderId="19" xfId="0" applyFont="1" applyFill="1" applyBorder="1" applyAlignment="1">
      <alignment vertical="justify"/>
    </xf>
    <xf numFmtId="165" fontId="1" fillId="0" borderId="31" xfId="0" applyNumberFormat="1" applyFont="1" applyBorder="1" applyAlignment="1">
      <alignment horizontal="right" vertical="center"/>
    </xf>
    <xf numFmtId="165" fontId="1" fillId="13" borderId="31"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6" xfId="0" applyFont="1" applyFill="1" applyBorder="1" applyAlignment="1">
      <alignment vertical="center"/>
    </xf>
    <xf numFmtId="0" fontId="3" fillId="0" borderId="26" xfId="0" applyFont="1" applyFill="1" applyBorder="1" applyAlignment="1">
      <alignment horizontal="center" vertical="center"/>
    </xf>
    <xf numFmtId="0" fontId="0" fillId="0" borderId="0" xfId="0" applyFont="1" applyFill="1"/>
    <xf numFmtId="0" fontId="3" fillId="0" borderId="19" xfId="0" applyFont="1" applyFill="1" applyBorder="1" applyAlignment="1">
      <alignment vertical="center"/>
    </xf>
    <xf numFmtId="0" fontId="3" fillId="0" borderId="19" xfId="0" applyFont="1" applyFill="1" applyBorder="1" applyAlignment="1">
      <alignment horizontal="center" vertical="center"/>
    </xf>
    <xf numFmtId="165" fontId="5" fillId="6" borderId="19" xfId="0" applyNumberFormat="1" applyFont="1" applyFill="1" applyBorder="1" applyAlignment="1">
      <alignment horizontal="justify" vertical="justify"/>
    </xf>
    <xf numFmtId="165" fontId="1" fillId="0" borderId="31" xfId="0" applyNumberFormat="1" applyFont="1" applyFill="1" applyBorder="1" applyAlignment="1">
      <alignment horizontal="right" vertical="center"/>
    </xf>
    <xf numFmtId="0" fontId="4" fillId="0" borderId="0" xfId="0" applyFont="1"/>
    <xf numFmtId="0" fontId="3" fillId="5" borderId="6" xfId="0" applyFont="1" applyFill="1" applyBorder="1" applyAlignment="1">
      <alignment horizontal="center"/>
    </xf>
    <xf numFmtId="3" fontId="1" fillId="0" borderId="48" xfId="0" applyNumberFormat="1" applyFont="1" applyBorder="1" applyAlignment="1">
      <alignment horizontal="center"/>
    </xf>
    <xf numFmtId="165" fontId="1" fillId="6" borderId="19" xfId="0" applyNumberFormat="1" applyFont="1" applyFill="1" applyBorder="1"/>
    <xf numFmtId="165" fontId="1" fillId="0" borderId="19" xfId="0" applyNumberFormat="1" applyFont="1" applyFill="1" applyBorder="1"/>
    <xf numFmtId="165" fontId="1" fillId="6" borderId="29" xfId="0" applyNumberFormat="1" applyFont="1" applyFill="1" applyBorder="1"/>
    <xf numFmtId="0" fontId="1" fillId="0" borderId="49" xfId="0" applyFont="1" applyFill="1" applyBorder="1" applyAlignment="1">
      <alignment horizontal="justify" vertical="center"/>
    </xf>
    <xf numFmtId="0" fontId="1" fillId="8" borderId="6" xfId="0" applyFont="1" applyFill="1" applyBorder="1" applyAlignment="1">
      <alignment horizontal="center"/>
    </xf>
    <xf numFmtId="0" fontId="1" fillId="0" borderId="30" xfId="0" applyFont="1" applyBorder="1" applyAlignment="1">
      <alignment horizontal="justify" vertical="center"/>
    </xf>
    <xf numFmtId="49" fontId="1" fillId="0" borderId="31" xfId="0" applyNumberFormat="1" applyFont="1" applyBorder="1" applyAlignment="1">
      <alignment horizontal="center" vertical="center"/>
    </xf>
    <xf numFmtId="49" fontId="1" fillId="0" borderId="32" xfId="0" applyNumberFormat="1" applyFont="1" applyBorder="1" applyAlignment="1">
      <alignment horizontal="center" vertical="center"/>
    </xf>
    <xf numFmtId="0" fontId="1" fillId="14" borderId="6" xfId="0" applyFont="1" applyFill="1" applyBorder="1" applyAlignment="1">
      <alignment horizontal="center"/>
    </xf>
    <xf numFmtId="0" fontId="1" fillId="0" borderId="53" xfId="0" applyFont="1" applyBorder="1" applyAlignment="1">
      <alignment vertical="center"/>
    </xf>
    <xf numFmtId="0" fontId="1" fillId="0" borderId="54" xfId="0" applyFont="1" applyBorder="1" applyAlignment="1">
      <alignment vertical="center"/>
    </xf>
    <xf numFmtId="0" fontId="1" fillId="0" borderId="19" xfId="0" applyFont="1" applyBorder="1" applyAlignment="1">
      <alignment vertical="center"/>
    </xf>
    <xf numFmtId="0" fontId="1" fillId="0" borderId="29" xfId="0" applyFont="1" applyBorder="1" applyAlignment="1">
      <alignment vertical="center"/>
    </xf>
    <xf numFmtId="0" fontId="1" fillId="6" borderId="31" xfId="0" applyFont="1" applyFill="1" applyBorder="1" applyAlignment="1">
      <alignment vertical="center"/>
    </xf>
    <xf numFmtId="0" fontId="1" fillId="6" borderId="32" xfId="0" applyFont="1" applyFill="1" applyBorder="1" applyAlignment="1">
      <alignment vertical="center"/>
    </xf>
    <xf numFmtId="0" fontId="3" fillId="15" borderId="36" xfId="0" applyFont="1" applyFill="1" applyBorder="1" applyAlignment="1">
      <alignment horizontal="center" vertical="center"/>
    </xf>
    <xf numFmtId="0" fontId="3" fillId="15" borderId="33" xfId="0" applyFont="1" applyFill="1" applyBorder="1" applyAlignment="1">
      <alignment vertical="center"/>
    </xf>
    <xf numFmtId="0" fontId="3" fillId="15" borderId="35" xfId="0" applyFont="1" applyFill="1" applyBorder="1" applyAlignment="1">
      <alignment vertical="center"/>
    </xf>
    <xf numFmtId="0" fontId="3" fillId="15" borderId="6" xfId="0" applyFont="1" applyFill="1" applyBorder="1" applyAlignment="1">
      <alignment horizontal="center"/>
    </xf>
    <xf numFmtId="0" fontId="7" fillId="0" borderId="25" xfId="0" applyFont="1" applyBorder="1" applyAlignment="1">
      <alignment vertical="center"/>
    </xf>
    <xf numFmtId="0" fontId="0" fillId="0" borderId="0" xfId="0" applyFont="1" applyAlignment="1">
      <alignment vertical="center"/>
    </xf>
    <xf numFmtId="0" fontId="7" fillId="0" borderId="30" xfId="0" applyFont="1" applyBorder="1" applyAlignment="1">
      <alignment vertical="center"/>
    </xf>
    <xf numFmtId="0" fontId="7" fillId="0" borderId="25" xfId="0" applyFont="1" applyFill="1" applyBorder="1" applyAlignment="1">
      <alignment vertical="center"/>
    </xf>
    <xf numFmtId="0" fontId="4" fillId="0" borderId="55" xfId="0" applyFont="1" applyFill="1" applyBorder="1" applyAlignment="1">
      <alignment vertical="center"/>
    </xf>
    <xf numFmtId="0" fontId="4" fillId="10" borderId="55" xfId="0" applyFont="1" applyFill="1" applyBorder="1" applyAlignment="1">
      <alignment vertical="center"/>
    </xf>
    <xf numFmtId="0" fontId="4" fillId="10" borderId="43"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3" fontId="1" fillId="10" borderId="26" xfId="0" applyNumberFormat="1" applyFont="1" applyFill="1" applyBorder="1" applyAlignment="1">
      <alignment vertical="center"/>
    </xf>
    <xf numFmtId="0" fontId="1" fillId="0" borderId="26" xfId="0" applyFont="1" applyBorder="1" applyAlignment="1">
      <alignment vertical="center"/>
    </xf>
    <xf numFmtId="0" fontId="1" fillId="6" borderId="26" xfId="0" applyFont="1" applyFill="1" applyBorder="1" applyAlignment="1">
      <alignment vertical="center"/>
    </xf>
    <xf numFmtId="0" fontId="1" fillId="10" borderId="19" xfId="0" applyFont="1" applyFill="1" applyBorder="1" applyAlignment="1">
      <alignment vertical="center"/>
    </xf>
    <xf numFmtId="0" fontId="1" fillId="6" borderId="19" xfId="0" applyFont="1" applyFill="1" applyBorder="1" applyAlignment="1">
      <alignment vertical="center"/>
    </xf>
    <xf numFmtId="0" fontId="1" fillId="10" borderId="31" xfId="0" applyFont="1" applyFill="1" applyBorder="1" applyAlignment="1">
      <alignment vertical="center"/>
    </xf>
    <xf numFmtId="0" fontId="1" fillId="0" borderId="31" xfId="0" applyFont="1" applyBorder="1" applyAlignment="1">
      <alignment vertical="center"/>
    </xf>
    <xf numFmtId="0" fontId="1" fillId="0" borderId="26" xfId="0" applyFont="1" applyFill="1" applyBorder="1" applyAlignment="1">
      <alignment vertical="center"/>
    </xf>
    <xf numFmtId="0" fontId="1" fillId="6" borderId="27" xfId="0" applyFont="1" applyFill="1" applyBorder="1" applyAlignment="1">
      <alignment vertical="center"/>
    </xf>
    <xf numFmtId="0" fontId="1" fillId="0" borderId="19" xfId="0" applyFont="1" applyFill="1" applyBorder="1" applyAlignment="1">
      <alignment vertical="center"/>
    </xf>
    <xf numFmtId="0" fontId="1" fillId="6" borderId="29" xfId="0" applyFont="1" applyFill="1" applyBorder="1" applyAlignment="1">
      <alignment vertical="center"/>
    </xf>
    <xf numFmtId="0" fontId="1" fillId="0" borderId="31" xfId="0" applyFont="1" applyFill="1" applyBorder="1" applyAlignment="1">
      <alignment vertical="center"/>
    </xf>
    <xf numFmtId="0" fontId="1" fillId="10" borderId="56" xfId="0" applyFont="1" applyFill="1" applyBorder="1" applyAlignment="1">
      <alignment vertical="center"/>
    </xf>
    <xf numFmtId="0" fontId="1" fillId="0" borderId="56" xfId="0" applyFont="1" applyBorder="1" applyAlignment="1">
      <alignment vertical="center"/>
    </xf>
    <xf numFmtId="0" fontId="1" fillId="6" borderId="56" xfId="0" applyFont="1" applyFill="1" applyBorder="1" applyAlignment="1">
      <alignment vertical="center"/>
    </xf>
    <xf numFmtId="0" fontId="1" fillId="6" borderId="57" xfId="0" applyFont="1" applyFill="1" applyBorder="1" applyAlignment="1">
      <alignment vertical="center"/>
    </xf>
    <xf numFmtId="0" fontId="1" fillId="16" borderId="6" xfId="0" applyFont="1" applyFill="1" applyBorder="1" applyAlignment="1">
      <alignment horizontal="center"/>
    </xf>
    <xf numFmtId="0" fontId="1" fillId="0" borderId="58" xfId="0" applyFont="1" applyBorder="1" applyAlignment="1">
      <alignment horizontal="justify" vertical="center"/>
    </xf>
    <xf numFmtId="0" fontId="1" fillId="0" borderId="55" xfId="0" applyFont="1" applyBorder="1" applyAlignment="1">
      <alignment horizontal="right" vertical="center"/>
    </xf>
    <xf numFmtId="0" fontId="1" fillId="6" borderId="55" xfId="0" applyFont="1" applyFill="1" applyBorder="1" applyAlignment="1">
      <alignment horizontal="right" vertical="center"/>
    </xf>
    <xf numFmtId="0" fontId="1" fillId="0" borderId="55" xfId="0" applyFont="1" applyFill="1" applyBorder="1" applyAlignment="1">
      <alignment horizontal="right" vertical="center"/>
    </xf>
    <xf numFmtId="0" fontId="1" fillId="6" borderId="43" xfId="0" applyFont="1" applyFill="1" applyBorder="1" applyAlignment="1">
      <alignment horizontal="right" vertical="center"/>
    </xf>
    <xf numFmtId="0" fontId="1" fillId="0" borderId="53" xfId="0" applyFont="1" applyBorder="1"/>
    <xf numFmtId="0" fontId="1" fillId="0" borderId="53" xfId="0" applyFont="1" applyBorder="1" applyAlignment="1">
      <alignment horizontal="center"/>
    </xf>
    <xf numFmtId="0" fontId="1" fillId="0" borderId="0" xfId="0" applyFont="1"/>
    <xf numFmtId="0" fontId="1" fillId="0" borderId="59" xfId="0" applyFont="1" applyBorder="1"/>
    <xf numFmtId="0" fontId="1" fillId="0" borderId="60" xfId="0" applyFont="1" applyBorder="1"/>
    <xf numFmtId="2" fontId="1" fillId="6" borderId="26" xfId="0" applyNumberFormat="1" applyFont="1" applyFill="1" applyBorder="1" applyAlignment="1">
      <alignment horizontal="center"/>
    </xf>
    <xf numFmtId="2" fontId="1" fillId="10" borderId="19" xfId="0" applyNumberFormat="1" applyFont="1" applyFill="1" applyBorder="1" applyAlignment="1"/>
    <xf numFmtId="2" fontId="1" fillId="6" borderId="19" xfId="0" applyNumberFormat="1" applyFont="1" applyFill="1" applyBorder="1" applyAlignment="1">
      <alignment horizontal="center"/>
    </xf>
    <xf numFmtId="2" fontId="1" fillId="6" borderId="27" xfId="0" applyNumberFormat="1" applyFont="1" applyFill="1" applyBorder="1" applyAlignment="1">
      <alignment horizontal="center"/>
    </xf>
    <xf numFmtId="2" fontId="1" fillId="6" borderId="29" xfId="0" applyNumberFormat="1" applyFont="1" applyFill="1" applyBorder="1" applyAlignment="1">
      <alignment horizontal="center"/>
    </xf>
    <xf numFmtId="2" fontId="0" fillId="6" borderId="26" xfId="0" applyNumberFormat="1" applyFont="1" applyFill="1" applyBorder="1"/>
    <xf numFmtId="2" fontId="0" fillId="6" borderId="27" xfId="0" applyNumberFormat="1" applyFont="1" applyFill="1" applyBorder="1"/>
    <xf numFmtId="2" fontId="4" fillId="10" borderId="26" xfId="0" applyNumberFormat="1" applyFont="1" applyFill="1" applyBorder="1" applyAlignment="1">
      <alignment vertical="center"/>
    </xf>
    <xf numFmtId="2" fontId="4" fillId="10" borderId="27" xfId="0" applyNumberFormat="1" applyFont="1" applyFill="1" applyBorder="1" applyAlignment="1">
      <alignment vertical="center"/>
    </xf>
    <xf numFmtId="2" fontId="4" fillId="10" borderId="31" xfId="0" applyNumberFormat="1" applyFont="1" applyFill="1" applyBorder="1" applyAlignment="1">
      <alignment vertical="center"/>
    </xf>
    <xf numFmtId="2" fontId="4" fillId="10" borderId="32" xfId="0" applyNumberFormat="1" applyFont="1" applyFill="1" applyBorder="1" applyAlignment="1">
      <alignment vertical="center"/>
    </xf>
    <xf numFmtId="2" fontId="4" fillId="10" borderId="55" xfId="0" applyNumberFormat="1" applyFont="1" applyFill="1" applyBorder="1" applyAlignment="1">
      <alignment vertical="center"/>
    </xf>
    <xf numFmtId="2" fontId="1" fillId="6" borderId="19" xfId="0" applyNumberFormat="1" applyFont="1" applyFill="1" applyBorder="1" applyAlignment="1">
      <alignment vertical="center"/>
    </xf>
    <xf numFmtId="2" fontId="1" fillId="6" borderId="29" xfId="0" applyNumberFormat="1" applyFont="1" applyFill="1" applyBorder="1" applyAlignment="1">
      <alignment vertical="center"/>
    </xf>
    <xf numFmtId="2" fontId="1" fillId="6" borderId="55" xfId="0" applyNumberFormat="1" applyFont="1" applyFill="1" applyBorder="1" applyAlignment="1">
      <alignment horizontal="right" vertical="center"/>
    </xf>
    <xf numFmtId="0" fontId="1" fillId="16" borderId="6" xfId="0" applyFont="1" applyFill="1" applyBorder="1" applyAlignment="1">
      <alignment horizontal="center" vertical="center"/>
    </xf>
    <xf numFmtId="0" fontId="1" fillId="5" borderId="6" xfId="0" applyFont="1" applyFill="1" applyBorder="1" applyAlignment="1">
      <alignment horizontal="center" vertical="center"/>
    </xf>
    <xf numFmtId="0" fontId="3" fillId="0" borderId="0" xfId="0" applyFont="1" applyBorder="1" applyAlignment="1">
      <alignment horizontal="center" vertical="center"/>
    </xf>
    <xf numFmtId="0" fontId="1" fillId="14" borderId="6" xfId="0" applyFont="1" applyFill="1" applyBorder="1" applyAlignment="1">
      <alignment horizontal="center" vertical="center"/>
    </xf>
    <xf numFmtId="0" fontId="3" fillId="5" borderId="6" xfId="0" applyFont="1" applyFill="1" applyBorder="1" applyAlignment="1">
      <alignment horizontal="center" vertical="center"/>
    </xf>
    <xf numFmtId="0" fontId="3" fillId="12" borderId="6" xfId="0" applyFont="1" applyFill="1" applyBorder="1" applyAlignment="1">
      <alignment horizontal="center" vertical="center"/>
    </xf>
    <xf numFmtId="0" fontId="3" fillId="3" borderId="6"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34" xfId="0" applyFont="1" applyFill="1" applyBorder="1" applyAlignment="1">
      <alignment horizontal="center" vertical="center"/>
    </xf>
    <xf numFmtId="49" fontId="1" fillId="0" borderId="53" xfId="0" applyNumberFormat="1" applyFont="1" applyBorder="1" applyAlignment="1">
      <alignment horizontal="center" vertical="justify"/>
    </xf>
    <xf numFmtId="49" fontId="1" fillId="0" borderId="0" xfId="0" applyNumberFormat="1" applyFont="1" applyBorder="1" applyAlignment="1">
      <alignment horizontal="center" vertical="center"/>
    </xf>
    <xf numFmtId="165" fontId="1" fillId="6" borderId="19" xfId="0" applyNumberFormat="1" applyFont="1" applyFill="1" applyBorder="1" applyAlignment="1">
      <alignment horizontal="center" vertical="center"/>
    </xf>
    <xf numFmtId="165" fontId="1" fillId="10" borderId="31" xfId="0" applyNumberFormat="1" applyFont="1" applyFill="1" applyBorder="1" applyAlignment="1">
      <alignment horizontal="center" vertical="center"/>
    </xf>
    <xf numFmtId="3" fontId="1" fillId="10" borderId="19" xfId="0" applyNumberFormat="1" applyFont="1" applyFill="1" applyBorder="1" applyAlignment="1">
      <alignment horizontal="center" vertical="center"/>
    </xf>
    <xf numFmtId="0" fontId="3" fillId="0" borderId="39" xfId="0" applyFont="1" applyBorder="1" applyAlignment="1">
      <alignment horizontal="center" vertical="center"/>
    </xf>
    <xf numFmtId="0" fontId="3" fillId="0" borderId="0" xfId="0" applyFont="1" applyBorder="1" applyAlignment="1">
      <alignment horizontal="center" vertical="center" wrapText="1"/>
    </xf>
    <xf numFmtId="3" fontId="1" fillId="0" borderId="0" xfId="0" applyNumberFormat="1" applyFont="1" applyBorder="1" applyAlignment="1">
      <alignment horizontal="center" vertical="center"/>
    </xf>
    <xf numFmtId="165" fontId="1" fillId="6" borderId="26" xfId="0" applyNumberFormat="1" applyFont="1" applyFill="1" applyBorder="1" applyAlignment="1">
      <alignment horizontal="center" vertical="center"/>
    </xf>
    <xf numFmtId="165" fontId="1" fillId="0" borderId="19" xfId="0" applyNumberFormat="1" applyFont="1" applyFill="1" applyBorder="1" applyAlignment="1">
      <alignment horizontal="center" vertical="center"/>
    </xf>
    <xf numFmtId="165" fontId="1" fillId="6" borderId="31"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165" fontId="1" fillId="0" borderId="19" xfId="0" applyNumberFormat="1" applyFont="1" applyBorder="1" applyAlignment="1">
      <alignment horizontal="center" vertical="center"/>
    </xf>
    <xf numFmtId="0" fontId="1" fillId="0" borderId="53" xfId="0" applyFont="1" applyBorder="1" applyAlignment="1">
      <alignment horizontal="center" vertical="center"/>
    </xf>
    <xf numFmtId="0" fontId="1" fillId="0" borderId="19" xfId="0" applyFont="1" applyBorder="1" applyAlignment="1">
      <alignment horizontal="center" vertical="center"/>
    </xf>
    <xf numFmtId="0" fontId="1" fillId="6" borderId="31" xfId="0" applyFont="1" applyFill="1" applyBorder="1" applyAlignment="1">
      <alignment horizontal="center" vertical="center"/>
    </xf>
    <xf numFmtId="2" fontId="4" fillId="10" borderId="26" xfId="0" applyNumberFormat="1" applyFont="1" applyFill="1" applyBorder="1" applyAlignment="1">
      <alignment horizontal="center" vertical="center"/>
    </xf>
    <xf numFmtId="2" fontId="4" fillId="10" borderId="31" xfId="0" applyNumberFormat="1" applyFont="1" applyFill="1" applyBorder="1" applyAlignment="1">
      <alignment horizontal="center" vertical="center"/>
    </xf>
    <xf numFmtId="0" fontId="4" fillId="10" borderId="55" xfId="0" applyFont="1" applyFill="1" applyBorder="1" applyAlignment="1">
      <alignment horizontal="center" vertical="center"/>
    </xf>
    <xf numFmtId="0" fontId="1" fillId="0" borderId="26"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31" xfId="0" applyFont="1" applyFill="1" applyBorder="1" applyAlignment="1">
      <alignment horizontal="center" vertical="center"/>
    </xf>
    <xf numFmtId="2" fontId="1" fillId="6" borderId="55" xfId="0" applyNumberFormat="1" applyFont="1" applyFill="1" applyBorder="1" applyAlignment="1">
      <alignment horizontal="center" vertical="center"/>
    </xf>
    <xf numFmtId="0" fontId="1" fillId="0" borderId="0" xfId="0" applyFont="1" applyAlignment="1">
      <alignment horizontal="center" vertical="center"/>
    </xf>
    <xf numFmtId="49" fontId="3" fillId="0" borderId="0" xfId="0" applyNumberFormat="1" applyFont="1" applyBorder="1" applyAlignment="1">
      <alignment horizontal="center" vertical="center"/>
    </xf>
    <xf numFmtId="3" fontId="1" fillId="0" borderId="26" xfId="0" applyNumberFormat="1" applyFont="1" applyBorder="1" applyAlignment="1">
      <alignment horizontal="center" vertical="center"/>
    </xf>
    <xf numFmtId="3" fontId="1" fillId="0" borderId="31" xfId="0" applyNumberFormat="1" applyFont="1" applyBorder="1" applyAlignment="1">
      <alignment horizontal="center" vertical="center"/>
    </xf>
    <xf numFmtId="0" fontId="3" fillId="7" borderId="6" xfId="0" applyFont="1" applyFill="1" applyBorder="1" applyAlignment="1">
      <alignment horizontal="center" vertical="center" wrapText="1"/>
    </xf>
    <xf numFmtId="3" fontId="1" fillId="0" borderId="39" xfId="0" applyNumberFormat="1" applyFont="1" applyBorder="1" applyAlignment="1">
      <alignment horizontal="center" vertical="center"/>
    </xf>
    <xf numFmtId="3" fontId="1" fillId="6" borderId="26" xfId="0" applyNumberFormat="1" applyFont="1" applyFill="1" applyBorder="1" applyAlignment="1">
      <alignment horizontal="center" vertical="center"/>
    </xf>
    <xf numFmtId="3" fontId="1" fillId="6" borderId="31"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3" fontId="1" fillId="0" borderId="19" xfId="0" applyNumberFormat="1" applyFont="1" applyBorder="1" applyAlignment="1">
      <alignment horizontal="center" vertical="center"/>
    </xf>
    <xf numFmtId="3" fontId="1" fillId="0" borderId="26"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6" borderId="19" xfId="0" applyNumberFormat="1" applyFont="1" applyFill="1" applyBorder="1" applyAlignment="1">
      <alignment horizontal="center" vertical="center" wrapText="1"/>
    </xf>
    <xf numFmtId="3" fontId="1" fillId="6" borderId="31" xfId="0" applyNumberFormat="1" applyFont="1" applyFill="1" applyBorder="1" applyAlignment="1">
      <alignment horizontal="center" vertical="center" wrapText="1"/>
    </xf>
    <xf numFmtId="3" fontId="1" fillId="10" borderId="19" xfId="0" applyNumberFormat="1" applyFont="1" applyFill="1" applyBorder="1" applyAlignment="1">
      <alignment horizontal="center" vertical="center" wrapText="1"/>
    </xf>
    <xf numFmtId="3" fontId="1" fillId="0" borderId="31" xfId="0" applyNumberFormat="1" applyFont="1" applyBorder="1" applyAlignment="1">
      <alignment horizontal="center" vertical="center" wrapText="1"/>
    </xf>
    <xf numFmtId="0" fontId="0" fillId="0" borderId="0" xfId="0" applyFont="1" applyAlignment="1">
      <alignment horizontal="center" vertical="center"/>
    </xf>
    <xf numFmtId="0" fontId="1" fillId="9" borderId="26" xfId="0" applyFont="1" applyFill="1" applyBorder="1" applyAlignment="1">
      <alignment horizontal="center" vertical="center"/>
    </xf>
    <xf numFmtId="164" fontId="1" fillId="6" borderId="26" xfId="0" applyNumberFormat="1" applyFont="1" applyFill="1" applyBorder="1" applyAlignment="1">
      <alignment horizontal="center" vertical="center" wrapText="1"/>
    </xf>
    <xf numFmtId="164" fontId="1" fillId="6" borderId="19" xfId="0" applyNumberFormat="1" applyFont="1" applyFill="1" applyBorder="1" applyAlignment="1">
      <alignment horizontal="center" vertical="center" wrapText="1"/>
    </xf>
    <xf numFmtId="164" fontId="1" fillId="6" borderId="31" xfId="0" applyNumberFormat="1" applyFont="1" applyFill="1" applyBorder="1" applyAlignment="1">
      <alignment horizontal="center" vertical="center" wrapText="1"/>
    </xf>
    <xf numFmtId="0" fontId="1" fillId="3" borderId="6" xfId="0" applyFont="1" applyFill="1" applyBorder="1" applyAlignment="1">
      <alignment horizontal="center" vertical="center"/>
    </xf>
    <xf numFmtId="2" fontId="1" fillId="6" borderId="26" xfId="0" applyNumberFormat="1" applyFont="1" applyFill="1" applyBorder="1" applyAlignment="1">
      <alignment horizontal="center" vertical="center"/>
    </xf>
    <xf numFmtId="2" fontId="1" fillId="10" borderId="19" xfId="0" applyNumberFormat="1" applyFont="1" applyFill="1" applyBorder="1" applyAlignment="1">
      <alignment horizontal="center" vertical="center"/>
    </xf>
    <xf numFmtId="0" fontId="0" fillId="6" borderId="26" xfId="0" applyFont="1" applyFill="1" applyBorder="1" applyAlignment="1">
      <alignment horizontal="center" vertical="center"/>
    </xf>
    <xf numFmtId="0" fontId="1" fillId="6" borderId="19" xfId="0" applyFont="1" applyFill="1" applyBorder="1" applyAlignment="1">
      <alignment horizontal="center" vertical="center"/>
    </xf>
    <xf numFmtId="0" fontId="3" fillId="11" borderId="34" xfId="0" applyFont="1" applyFill="1" applyBorder="1" applyAlignment="1">
      <alignment horizontal="center" vertical="center"/>
    </xf>
    <xf numFmtId="0" fontId="3" fillId="11" borderId="6" xfId="0" applyFont="1" applyFill="1" applyBorder="1" applyAlignment="1">
      <alignment horizontal="center" vertical="center"/>
    </xf>
    <xf numFmtId="3" fontId="1" fillId="6" borderId="19" xfId="0" applyNumberFormat="1" applyFont="1" applyFill="1" applyBorder="1" applyAlignment="1">
      <alignment horizontal="center" vertical="center"/>
    </xf>
    <xf numFmtId="0" fontId="1" fillId="8" borderId="6" xfId="0" applyFont="1" applyFill="1" applyBorder="1" applyAlignment="1">
      <alignment horizontal="center" vertical="center"/>
    </xf>
    <xf numFmtId="0" fontId="3" fillId="15" borderId="6" xfId="0" applyFont="1" applyFill="1" applyBorder="1" applyAlignment="1">
      <alignment horizontal="center" vertical="center"/>
    </xf>
    <xf numFmtId="49" fontId="1" fillId="0" borderId="61" xfId="0" applyNumberFormat="1" applyFont="1" applyBorder="1" applyAlignment="1">
      <alignment horizontal="center" vertical="justify"/>
    </xf>
    <xf numFmtId="0" fontId="1" fillId="0" borderId="61" xfId="0" applyFont="1" applyBorder="1" applyAlignment="1">
      <alignment horizontal="center" vertical="center"/>
    </xf>
    <xf numFmtId="0" fontId="1" fillId="0" borderId="61" xfId="0" applyFont="1" applyBorder="1"/>
    <xf numFmtId="49" fontId="1" fillId="0" borderId="18" xfId="0" applyNumberFormat="1" applyFont="1" applyBorder="1" applyAlignment="1">
      <alignment horizontal="justify" vertical="justify"/>
    </xf>
    <xf numFmtId="49" fontId="1" fillId="0" borderId="21" xfId="0" applyNumberFormat="1" applyFont="1" applyBorder="1" applyAlignment="1">
      <alignment horizontal="justify" vertical="justify"/>
    </xf>
    <xf numFmtId="0" fontId="3" fillId="3" borderId="36" xfId="0" applyFont="1" applyFill="1" applyBorder="1" applyAlignment="1">
      <alignment horizontal="center" vertical="center" wrapText="1"/>
    </xf>
    <xf numFmtId="0" fontId="3" fillId="4" borderId="36" xfId="0" applyFont="1" applyFill="1" applyBorder="1" applyAlignment="1">
      <alignment horizontal="center" vertical="center" wrapText="1"/>
    </xf>
    <xf numFmtId="49" fontId="1" fillId="0" borderId="62" xfId="0" applyNumberFormat="1" applyFont="1" applyBorder="1" applyAlignment="1">
      <alignment horizontal="justify" vertical="justify"/>
    </xf>
    <xf numFmtId="49" fontId="1" fillId="0" borderId="63" xfId="0" applyNumberFormat="1" applyFont="1" applyBorder="1" applyAlignment="1">
      <alignment horizontal="center" vertical="justify"/>
    </xf>
    <xf numFmtId="0" fontId="1" fillId="0" borderId="63" xfId="0" applyFont="1" applyBorder="1" applyAlignment="1">
      <alignment horizontal="center" vertical="center"/>
    </xf>
    <xf numFmtId="0" fontId="1" fillId="0" borderId="63" xfId="0" applyFont="1" applyBorder="1"/>
    <xf numFmtId="0" fontId="1" fillId="0" borderId="64" xfId="0" applyFont="1" applyBorder="1"/>
    <xf numFmtId="0" fontId="1" fillId="0" borderId="16" xfId="0" applyFont="1" applyBorder="1" applyAlignment="1">
      <alignment horizontal="center"/>
    </xf>
    <xf numFmtId="49" fontId="1" fillId="0" borderId="65" xfId="0" applyNumberFormat="1" applyFont="1" applyBorder="1" applyAlignment="1">
      <alignment horizontal="justify" vertical="justify"/>
    </xf>
    <xf numFmtId="0" fontId="1" fillId="0" borderId="66" xfId="0" applyFont="1" applyBorder="1"/>
    <xf numFmtId="49" fontId="1" fillId="0" borderId="67" xfId="0" applyNumberFormat="1" applyFont="1" applyBorder="1" applyAlignment="1">
      <alignment horizontal="justify" vertical="justify"/>
    </xf>
    <xf numFmtId="0" fontId="1" fillId="0" borderId="68" xfId="0" applyFont="1" applyBorder="1"/>
    <xf numFmtId="49" fontId="1" fillId="0" borderId="69" xfId="0" applyNumberFormat="1" applyFont="1" applyBorder="1" applyAlignment="1">
      <alignment horizontal="center" vertical="justify"/>
    </xf>
    <xf numFmtId="0" fontId="1" fillId="0" borderId="22" xfId="0" applyFont="1" applyBorder="1" applyAlignment="1">
      <alignment horizontal="center" vertical="center"/>
    </xf>
    <xf numFmtId="0" fontId="1" fillId="0" borderId="22" xfId="0" applyFont="1" applyBorder="1" applyAlignment="1">
      <alignment horizontal="center"/>
    </xf>
    <xf numFmtId="0" fontId="1" fillId="0" borderId="69" xfId="0" applyFont="1" applyBorder="1"/>
    <xf numFmtId="0" fontId="1" fillId="0" borderId="70" xfId="0" applyFont="1" applyBorder="1"/>
    <xf numFmtId="0" fontId="3" fillId="0" borderId="19" xfId="0" applyFont="1" applyFill="1" applyBorder="1" applyAlignment="1">
      <alignment horizontal="right" vertical="center"/>
    </xf>
    <xf numFmtId="0" fontId="1" fillId="0" borderId="19" xfId="0" applyFont="1" applyFill="1" applyBorder="1" applyAlignment="1">
      <alignment horizontal="right" vertical="justify"/>
    </xf>
    <xf numFmtId="165" fontId="5" fillId="6" borderId="19" xfId="0" applyNumberFormat="1" applyFont="1" applyFill="1" applyBorder="1" applyAlignment="1">
      <alignment horizontal="right" vertical="justify"/>
    </xf>
    <xf numFmtId="0" fontId="1" fillId="0" borderId="31" xfId="0" applyFont="1" applyFill="1" applyBorder="1" applyAlignment="1">
      <alignment horizontal="right" vertical="justify"/>
    </xf>
    <xf numFmtId="49" fontId="1" fillId="0" borderId="15" xfId="0" applyNumberFormat="1" applyFont="1" applyBorder="1" applyAlignment="1">
      <alignment horizontal="justify" vertical="justify"/>
    </xf>
    <xf numFmtId="49" fontId="1" fillId="0" borderId="16" xfId="0" applyNumberFormat="1" applyFont="1" applyBorder="1" applyAlignment="1">
      <alignment horizontal="justify" vertical="justify"/>
    </xf>
    <xf numFmtId="49" fontId="1" fillId="0" borderId="18" xfId="0" applyNumberFormat="1" applyFont="1" applyBorder="1" applyAlignment="1">
      <alignment horizontal="justify" vertical="justify"/>
    </xf>
    <xf numFmtId="49" fontId="1" fillId="0" borderId="19" xfId="0"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9" xfId="0" applyNumberFormat="1" applyFont="1" applyBorder="1" applyAlignment="1">
      <alignment horizontal="center" vertical="justify"/>
    </xf>
    <xf numFmtId="49" fontId="3" fillId="0" borderId="10" xfId="0" applyNumberFormat="1" applyFont="1" applyBorder="1" applyAlignment="1">
      <alignment horizontal="center"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4" borderId="6" xfId="0" applyFont="1" applyFill="1" applyBorder="1" applyAlignment="1">
      <alignment horizontal="center"/>
    </xf>
    <xf numFmtId="49" fontId="1" fillId="0" borderId="21" xfId="0" applyNumberFormat="1" applyFont="1" applyBorder="1" applyAlignment="1">
      <alignment horizontal="justify" vertical="justify"/>
    </xf>
    <xf numFmtId="49" fontId="1" fillId="0" borderId="22" xfId="0" applyNumberFormat="1" applyFont="1" applyBorder="1" applyAlignment="1">
      <alignment horizontal="justify" vertical="justify"/>
    </xf>
    <xf numFmtId="49" fontId="1" fillId="0" borderId="24" xfId="0" applyNumberFormat="1" applyFont="1" applyBorder="1" applyAlignment="1">
      <alignment horizontal="left" vertical="justify"/>
    </xf>
    <xf numFmtId="0" fontId="3" fillId="3" borderId="6" xfId="0" applyFont="1" applyFill="1" applyBorder="1" applyAlignment="1">
      <alignment horizontal="center"/>
    </xf>
    <xf numFmtId="0" fontId="3" fillId="3" borderId="6" xfId="0" applyFont="1" applyFill="1" applyBorder="1" applyAlignment="1">
      <alignment horizontal="center" vertical="center"/>
    </xf>
    <xf numFmtId="0" fontId="3" fillId="7" borderId="33" xfId="0" applyFont="1" applyFill="1" applyBorder="1" applyAlignment="1">
      <alignment horizontal="center" wrapText="1"/>
    </xf>
    <xf numFmtId="0" fontId="3" fillId="7" borderId="34" xfId="0" applyFont="1" applyFill="1" applyBorder="1" applyAlignment="1">
      <alignment horizontal="center" wrapText="1"/>
    </xf>
    <xf numFmtId="0" fontId="3" fillId="7" borderId="35" xfId="0" applyFont="1" applyFill="1" applyBorder="1" applyAlignment="1">
      <alignment horizontal="center" wrapText="1"/>
    </xf>
    <xf numFmtId="0" fontId="3" fillId="7" borderId="33" xfId="0" applyFont="1" applyFill="1" applyBorder="1" applyAlignment="1">
      <alignment horizontal="center"/>
    </xf>
    <xf numFmtId="0" fontId="3" fillId="7" borderId="34" xfId="0" applyFont="1" applyFill="1" applyBorder="1" applyAlignment="1">
      <alignment horizontal="center"/>
    </xf>
    <xf numFmtId="0" fontId="3" fillId="7" borderId="35" xfId="0" applyFont="1" applyFill="1" applyBorder="1" applyAlignment="1">
      <alignment horizontal="center"/>
    </xf>
    <xf numFmtId="49" fontId="3" fillId="0" borderId="0" xfId="0" applyNumberFormat="1" applyFont="1" applyFill="1" applyBorder="1" applyAlignment="1"/>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5" borderId="35" xfId="0" applyFont="1" applyFill="1" applyBorder="1" applyAlignment="1">
      <alignment horizontal="center"/>
    </xf>
    <xf numFmtId="0" fontId="3" fillId="5" borderId="33"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40" xfId="0" applyFont="1" applyFill="1" applyBorder="1" applyAlignment="1">
      <alignment horizontal="center" vertical="center"/>
    </xf>
    <xf numFmtId="0" fontId="3" fillId="8" borderId="33" xfId="0" applyFont="1" applyFill="1" applyBorder="1" applyAlignment="1">
      <alignment horizontal="center" wrapText="1"/>
    </xf>
    <xf numFmtId="0" fontId="3" fillId="8" borderId="34" xfId="0" applyFont="1" applyFill="1" applyBorder="1" applyAlignment="1">
      <alignment horizontal="center" wrapText="1"/>
    </xf>
    <xf numFmtId="0" fontId="3" fillId="8" borderId="35" xfId="0" applyFont="1" applyFill="1" applyBorder="1" applyAlignment="1">
      <alignment horizontal="center" wrapText="1"/>
    </xf>
    <xf numFmtId="0" fontId="3" fillId="8" borderId="33" xfId="0" applyFont="1" applyFill="1" applyBorder="1" applyAlignment="1">
      <alignment horizontal="center"/>
    </xf>
    <xf numFmtId="0" fontId="3" fillId="8" borderId="34" xfId="0" applyFont="1" applyFill="1" applyBorder="1" applyAlignment="1">
      <alignment horizontal="center"/>
    </xf>
    <xf numFmtId="0" fontId="3" fillId="8" borderId="35" xfId="0" applyFont="1" applyFill="1" applyBorder="1" applyAlignment="1">
      <alignment horizontal="center"/>
    </xf>
    <xf numFmtId="0" fontId="3" fillId="8" borderId="33" xfId="0" applyFont="1" applyFill="1" applyBorder="1" applyAlignment="1">
      <alignment horizontal="center" vertical="center"/>
    </xf>
    <xf numFmtId="0" fontId="3" fillId="8" borderId="34" xfId="0" applyFont="1" applyFill="1" applyBorder="1" applyAlignment="1">
      <alignment horizontal="center" vertical="center"/>
    </xf>
    <xf numFmtId="0" fontId="3" fillId="8" borderId="35" xfId="0" applyFont="1" applyFill="1" applyBorder="1" applyAlignment="1">
      <alignment horizontal="center" vertical="center"/>
    </xf>
    <xf numFmtId="0" fontId="3" fillId="0" borderId="39" xfId="0" applyFont="1" applyBorder="1" applyAlignment="1">
      <alignment vertical="top"/>
    </xf>
    <xf numFmtId="0" fontId="1" fillId="9" borderId="36"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1" fillId="9" borderId="33" xfId="0" applyFont="1" applyFill="1" applyBorder="1" applyAlignment="1">
      <alignment horizontal="center" vertical="center"/>
    </xf>
    <xf numFmtId="0" fontId="1" fillId="9" borderId="34" xfId="0" applyFont="1" applyFill="1" applyBorder="1" applyAlignment="1">
      <alignment horizontal="center" vertical="center"/>
    </xf>
    <xf numFmtId="0" fontId="1" fillId="9" borderId="35" xfId="0" applyFont="1" applyFill="1" applyBorder="1" applyAlignment="1">
      <alignment horizontal="center" vertical="center"/>
    </xf>
    <xf numFmtId="0" fontId="1" fillId="0" borderId="0" xfId="0" applyFont="1"/>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8"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9" borderId="36" xfId="0" applyFont="1" applyFill="1" applyBorder="1" applyAlignment="1">
      <alignment horizontal="center" vertical="center"/>
    </xf>
    <xf numFmtId="0" fontId="1" fillId="9" borderId="42" xfId="0" applyFont="1" applyFill="1" applyBorder="1" applyAlignment="1">
      <alignment horizontal="center" vertical="center"/>
    </xf>
    <xf numFmtId="0" fontId="3" fillId="0" borderId="37"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8" xfId="0" applyFont="1" applyFill="1" applyBorder="1" applyAlignment="1">
      <alignment horizontal="center" vertical="center"/>
    </xf>
    <xf numFmtId="0" fontId="3" fillId="11" borderId="44" xfId="0" applyFont="1" applyFill="1" applyBorder="1" applyAlignment="1">
      <alignment horizontal="center" vertical="center"/>
    </xf>
    <xf numFmtId="0" fontId="3" fillId="11" borderId="33" xfId="0" applyFont="1" applyFill="1" applyBorder="1" applyAlignment="1">
      <alignment horizontal="center"/>
    </xf>
    <xf numFmtId="0" fontId="3" fillId="11" borderId="34" xfId="0" applyFont="1" applyFill="1" applyBorder="1" applyAlignment="1">
      <alignment horizontal="center"/>
    </xf>
    <xf numFmtId="0" fontId="3" fillId="12" borderId="36" xfId="0" applyFont="1" applyFill="1" applyBorder="1" applyAlignment="1">
      <alignment horizontal="center" vertical="center"/>
    </xf>
    <xf numFmtId="0" fontId="3" fillId="12" borderId="40" xfId="0" applyFont="1" applyFill="1" applyBorder="1" applyAlignment="1">
      <alignment horizontal="center" vertical="center"/>
    </xf>
    <xf numFmtId="0" fontId="3" fillId="12" borderId="42" xfId="0" applyFont="1" applyFill="1" applyBorder="1" applyAlignment="1">
      <alignment horizontal="center" vertical="center"/>
    </xf>
    <xf numFmtId="0" fontId="3" fillId="12" borderId="38" xfId="0" applyFont="1" applyFill="1" applyBorder="1" applyAlignment="1">
      <alignment horizontal="center" vertical="center"/>
    </xf>
    <xf numFmtId="0" fontId="3" fillId="12" borderId="39" xfId="0" applyFont="1" applyFill="1" applyBorder="1" applyAlignment="1">
      <alignment horizontal="center" vertical="center"/>
    </xf>
    <xf numFmtId="0" fontId="3" fillId="12" borderId="44"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3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3" fontId="1" fillId="10" borderId="50" xfId="0" applyNumberFormat="1" applyFont="1" applyFill="1" applyBorder="1" applyAlignment="1">
      <alignment horizontal="center"/>
    </xf>
    <xf numFmtId="3" fontId="1" fillId="10" borderId="51" xfId="0" applyNumberFormat="1" applyFont="1" applyFill="1" applyBorder="1" applyAlignment="1">
      <alignment horizontal="center"/>
    </xf>
    <xf numFmtId="3" fontId="1" fillId="10" borderId="52" xfId="0" applyNumberFormat="1" applyFont="1" applyFill="1" applyBorder="1" applyAlignment="1">
      <alignment horizontal="center"/>
    </xf>
    <xf numFmtId="3" fontId="1" fillId="0" borderId="46" xfId="0" applyNumberFormat="1" applyFont="1" applyBorder="1" applyAlignment="1">
      <alignment horizontal="center"/>
    </xf>
    <xf numFmtId="3" fontId="1" fillId="0" borderId="47" xfId="0" applyNumberFormat="1" applyFont="1" applyBorder="1" applyAlignment="1">
      <alignment horizontal="center"/>
    </xf>
    <xf numFmtId="3" fontId="1" fillId="0" borderId="26" xfId="0" applyNumberFormat="1" applyFont="1" applyBorder="1" applyAlignment="1">
      <alignment horizontal="center"/>
    </xf>
    <xf numFmtId="3" fontId="1" fillId="0" borderId="27" xfId="0" applyNumberFormat="1" applyFont="1" applyBorder="1" applyAlignment="1">
      <alignment horizontal="center"/>
    </xf>
    <xf numFmtId="0" fontId="1" fillId="0" borderId="6" xfId="0" applyFont="1" applyBorder="1" applyAlignment="1">
      <alignment horizontal="center"/>
    </xf>
    <xf numFmtId="0" fontId="3" fillId="14" borderId="36" xfId="0" applyFont="1" applyFill="1" applyBorder="1" applyAlignment="1">
      <alignment horizontal="justify" vertical="justify"/>
    </xf>
    <xf numFmtId="0" fontId="3" fillId="14" borderId="40"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33" xfId="0" applyFont="1" applyFill="1" applyBorder="1" applyAlignment="1">
      <alignment horizontal="center"/>
    </xf>
    <xf numFmtId="0" fontId="3" fillId="0" borderId="0" xfId="0" applyFont="1" applyBorder="1" applyAlignment="1">
      <alignment horizontal="justify" vertical="top"/>
    </xf>
    <xf numFmtId="0" fontId="3" fillId="5" borderId="4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33" xfId="0" applyFont="1" applyFill="1" applyBorder="1" applyAlignment="1">
      <alignment horizontal="center"/>
    </xf>
    <xf numFmtId="0" fontId="1" fillId="5" borderId="34" xfId="0" applyFont="1" applyFill="1" applyBorder="1" applyAlignment="1">
      <alignment horizontal="center"/>
    </xf>
    <xf numFmtId="0" fontId="1" fillId="5" borderId="35"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8" xfId="0" applyFont="1" applyFill="1" applyBorder="1" applyAlignment="1">
      <alignment horizontal="center" vertical="center"/>
    </xf>
    <xf numFmtId="0" fontId="3" fillId="15" borderId="44" xfId="0" applyFont="1" applyFill="1" applyBorder="1" applyAlignment="1">
      <alignment horizontal="center" vertical="center"/>
    </xf>
    <xf numFmtId="0" fontId="3" fillId="15" borderId="33" xfId="0" applyFont="1" applyFill="1" applyBorder="1" applyAlignment="1">
      <alignment horizontal="center" vertical="center"/>
    </xf>
    <xf numFmtId="0" fontId="3" fillId="15" borderId="34" xfId="0" applyFont="1" applyFill="1" applyBorder="1" applyAlignment="1">
      <alignment horizontal="center" vertical="center"/>
    </xf>
    <xf numFmtId="0" fontId="3" fillId="15" borderId="35" xfId="0" applyFont="1" applyFill="1" applyBorder="1" applyAlignment="1">
      <alignment horizontal="center" vertical="center"/>
    </xf>
    <xf numFmtId="0" fontId="1" fillId="5" borderId="42"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8" xfId="0" applyFont="1" applyFill="1" applyBorder="1" applyAlignment="1">
      <alignment horizontal="center" vertical="center"/>
    </xf>
    <xf numFmtId="0" fontId="1" fillId="16" borderId="44" xfId="0" applyFont="1" applyFill="1" applyBorder="1" applyAlignment="1">
      <alignment horizontal="center" vertical="center"/>
    </xf>
    <xf numFmtId="0" fontId="1" fillId="16" borderId="33" xfId="0" applyFont="1" applyFill="1" applyBorder="1" applyAlignment="1">
      <alignment horizontal="center" vertical="center"/>
    </xf>
    <xf numFmtId="0" fontId="1" fillId="16" borderId="34" xfId="0" applyFont="1" applyFill="1" applyBorder="1" applyAlignment="1">
      <alignment horizontal="center" vertical="center"/>
    </xf>
    <xf numFmtId="0" fontId="1" fillId="16" borderId="3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138</xdr:row>
      <xdr:rowOff>250032</xdr:rowOff>
    </xdr:from>
    <xdr:to>
      <xdr:col>23</xdr:col>
      <xdr:colOff>133350</xdr:colOff>
      <xdr:row>138</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142</xdr:row>
      <xdr:rowOff>0</xdr:rowOff>
    </xdr:from>
    <xdr:to>
      <xdr:col>11</xdr:col>
      <xdr:colOff>133350</xdr:colOff>
      <xdr:row>142</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142</xdr:row>
      <xdr:rowOff>0</xdr:rowOff>
    </xdr:from>
    <xdr:to>
      <xdr:col>11</xdr:col>
      <xdr:colOff>133350</xdr:colOff>
      <xdr:row>142</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142</xdr:row>
      <xdr:rowOff>0</xdr:rowOff>
    </xdr:from>
    <xdr:to>
      <xdr:col>11</xdr:col>
      <xdr:colOff>133350</xdr:colOff>
      <xdr:row>142</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142</xdr:row>
      <xdr:rowOff>0</xdr:rowOff>
    </xdr:from>
    <xdr:to>
      <xdr:col>11</xdr:col>
      <xdr:colOff>133350</xdr:colOff>
      <xdr:row>142</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142</xdr:row>
      <xdr:rowOff>0</xdr:rowOff>
    </xdr:from>
    <xdr:to>
      <xdr:col>11</xdr:col>
      <xdr:colOff>133350</xdr:colOff>
      <xdr:row>142</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142</xdr:row>
      <xdr:rowOff>0</xdr:rowOff>
    </xdr:from>
    <xdr:to>
      <xdr:col>11</xdr:col>
      <xdr:colOff>133350</xdr:colOff>
      <xdr:row>142</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142</xdr:row>
      <xdr:rowOff>0</xdr:rowOff>
    </xdr:from>
    <xdr:to>
      <xdr:col>11</xdr:col>
      <xdr:colOff>133350</xdr:colOff>
      <xdr:row>142</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142</xdr:row>
      <xdr:rowOff>0</xdr:rowOff>
    </xdr:from>
    <xdr:to>
      <xdr:col>11</xdr:col>
      <xdr:colOff>133350</xdr:colOff>
      <xdr:row>142</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142</xdr:row>
      <xdr:rowOff>0</xdr:rowOff>
    </xdr:from>
    <xdr:to>
      <xdr:col>11</xdr:col>
      <xdr:colOff>133350</xdr:colOff>
      <xdr:row>142</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81</xdr:row>
      <xdr:rowOff>0</xdr:rowOff>
    </xdr:from>
    <xdr:to>
      <xdr:col>11</xdr:col>
      <xdr:colOff>0</xdr:colOff>
      <xdr:row>81</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81</xdr:row>
      <xdr:rowOff>0</xdr:rowOff>
    </xdr:from>
    <xdr:to>
      <xdr:col>11</xdr:col>
      <xdr:colOff>0</xdr:colOff>
      <xdr:row>81</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81</xdr:row>
      <xdr:rowOff>0</xdr:rowOff>
    </xdr:from>
    <xdr:to>
      <xdr:col>11</xdr:col>
      <xdr:colOff>0</xdr:colOff>
      <xdr:row>81</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87</xdr:row>
      <xdr:rowOff>0</xdr:rowOff>
    </xdr:from>
    <xdr:to>
      <xdr:col>5</xdr:col>
      <xdr:colOff>0</xdr:colOff>
      <xdr:row>87</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87</xdr:row>
      <xdr:rowOff>0</xdr:rowOff>
    </xdr:from>
    <xdr:to>
      <xdr:col>5</xdr:col>
      <xdr:colOff>0</xdr:colOff>
      <xdr:row>87</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87</xdr:row>
      <xdr:rowOff>0</xdr:rowOff>
    </xdr:from>
    <xdr:to>
      <xdr:col>5</xdr:col>
      <xdr:colOff>0</xdr:colOff>
      <xdr:row>87</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87</xdr:row>
      <xdr:rowOff>0</xdr:rowOff>
    </xdr:from>
    <xdr:to>
      <xdr:col>5</xdr:col>
      <xdr:colOff>0</xdr:colOff>
      <xdr:row>87</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87</xdr:row>
      <xdr:rowOff>0</xdr:rowOff>
    </xdr:from>
    <xdr:to>
      <xdr:col>5</xdr:col>
      <xdr:colOff>0</xdr:colOff>
      <xdr:row>87</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87</xdr:row>
      <xdr:rowOff>0</xdr:rowOff>
    </xdr:from>
    <xdr:to>
      <xdr:col>5</xdr:col>
      <xdr:colOff>0</xdr:colOff>
      <xdr:row>87</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87</xdr:row>
      <xdr:rowOff>0</xdr:rowOff>
    </xdr:from>
    <xdr:to>
      <xdr:col>5</xdr:col>
      <xdr:colOff>0</xdr:colOff>
      <xdr:row>87</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87</xdr:row>
      <xdr:rowOff>0</xdr:rowOff>
    </xdr:from>
    <xdr:to>
      <xdr:col>5</xdr:col>
      <xdr:colOff>0</xdr:colOff>
      <xdr:row>87</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87</xdr:row>
      <xdr:rowOff>0</xdr:rowOff>
    </xdr:from>
    <xdr:to>
      <xdr:col>5</xdr:col>
      <xdr:colOff>0</xdr:colOff>
      <xdr:row>87</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3:AE324"/>
  <sheetViews>
    <sheetView tabSelected="1" zoomScale="60" zoomScaleNormal="60" zoomScaleSheetLayoutView="70" workbookViewId="0">
      <selection activeCell="B275" sqref="B275"/>
    </sheetView>
  </sheetViews>
  <sheetFormatPr baseColWidth="10" defaultColWidth="7.625" defaultRowHeight="16.5" x14ac:dyDescent="0.3"/>
  <cols>
    <col min="1" max="1" width="57.625" style="1" customWidth="1"/>
    <col min="2" max="2" width="11" style="1" customWidth="1"/>
    <col min="3" max="3" width="10.25" style="303" customWidth="1"/>
    <col min="4" max="4" width="8.375" style="1" customWidth="1"/>
    <col min="5" max="5" width="9.25" style="1" bestFit="1" customWidth="1"/>
    <col min="6" max="6" width="10.375" style="1" bestFit="1" customWidth="1"/>
    <col min="7" max="7" width="10.75" style="1" bestFit="1" customWidth="1"/>
    <col min="8" max="8" width="8" style="1" bestFit="1" customWidth="1"/>
    <col min="9" max="9" width="9.375" style="1" customWidth="1"/>
    <col min="10" max="10" width="9.75" style="1" customWidth="1"/>
    <col min="11" max="11" width="10.25" style="1" customWidth="1"/>
    <col min="12" max="12" width="9.75" style="1" customWidth="1"/>
    <col min="13" max="13" width="10.375" style="1" customWidth="1"/>
    <col min="14" max="14" width="9.375" style="1" customWidth="1"/>
    <col min="15" max="15" width="8.625" style="1" bestFit="1" customWidth="1"/>
    <col min="16" max="16" width="11.625" style="1" customWidth="1"/>
    <col min="17" max="17" width="10.25" style="1" bestFit="1" customWidth="1"/>
    <col min="18" max="18" width="14.625" style="1" bestFit="1" customWidth="1"/>
    <col min="19" max="19" width="11.375" style="1" bestFit="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365" t="s">
        <v>0</v>
      </c>
      <c r="C3" s="365"/>
      <c r="D3" s="365"/>
      <c r="E3" s="365"/>
      <c r="F3" s="365"/>
      <c r="G3" s="365"/>
      <c r="H3" s="365"/>
      <c r="I3" s="365"/>
      <c r="J3" s="365"/>
      <c r="K3" s="365"/>
      <c r="L3" s="365"/>
      <c r="M3" s="365"/>
      <c r="N3" s="365"/>
      <c r="O3" s="365"/>
      <c r="P3" s="365"/>
      <c r="Q3" s="365"/>
      <c r="R3" s="365"/>
      <c r="S3" s="365"/>
    </row>
    <row r="5" spans="1:24" x14ac:dyDescent="0.3">
      <c r="C5" s="366" t="s">
        <v>1</v>
      </c>
      <c r="D5" s="366"/>
      <c r="E5" s="366"/>
      <c r="F5" s="366"/>
      <c r="G5" s="366"/>
      <c r="H5" s="2" t="s">
        <v>232</v>
      </c>
      <c r="I5" s="3"/>
      <c r="J5" s="3"/>
      <c r="K5" s="3"/>
      <c r="L5" s="3"/>
      <c r="M5" s="3"/>
      <c r="N5" s="3"/>
      <c r="O5" s="3"/>
      <c r="P5" s="3"/>
      <c r="Q5" s="3"/>
      <c r="R5" s="3"/>
      <c r="S5" s="3"/>
      <c r="T5" s="3"/>
      <c r="U5" s="3"/>
      <c r="V5" s="4"/>
      <c r="W5" s="4"/>
      <c r="X5" s="4"/>
    </row>
    <row r="6" spans="1:24" ht="17.25" thickBot="1" x14ac:dyDescent="0.35"/>
    <row r="7" spans="1:24" ht="17.25" thickTop="1" x14ac:dyDescent="0.3">
      <c r="A7" s="5" t="s">
        <v>2</v>
      </c>
      <c r="B7" s="367"/>
      <c r="C7" s="367"/>
      <c r="D7" s="367"/>
      <c r="E7" s="367"/>
      <c r="F7" s="367"/>
      <c r="G7" s="367"/>
      <c r="H7" s="367"/>
      <c r="I7" s="367"/>
      <c r="J7" s="367"/>
      <c r="K7" s="367"/>
      <c r="L7" s="367"/>
      <c r="M7" s="367"/>
      <c r="N7" s="367"/>
      <c r="O7" s="367"/>
      <c r="P7" s="367"/>
      <c r="Q7" s="368"/>
    </row>
    <row r="8" spans="1:24" x14ac:dyDescent="0.3">
      <c r="A8" s="6" t="s">
        <v>3</v>
      </c>
      <c r="B8" s="369" t="s">
        <v>230</v>
      </c>
      <c r="C8" s="369"/>
      <c r="D8" s="369"/>
      <c r="E8" s="369"/>
      <c r="F8" s="369"/>
      <c r="G8" s="369"/>
      <c r="H8" s="369"/>
      <c r="I8" s="369"/>
      <c r="J8" s="369"/>
      <c r="K8" s="369"/>
      <c r="L8" s="369"/>
      <c r="M8" s="369"/>
      <c r="N8" s="369"/>
      <c r="O8" s="369"/>
      <c r="P8" s="369"/>
      <c r="Q8" s="370"/>
    </row>
    <row r="9" spans="1:24" ht="17.25" thickBot="1" x14ac:dyDescent="0.35">
      <c r="A9" s="7" t="s">
        <v>4</v>
      </c>
      <c r="B9" s="371" t="s">
        <v>231</v>
      </c>
      <c r="C9" s="371"/>
      <c r="D9" s="371"/>
      <c r="E9" s="371"/>
      <c r="F9" s="371"/>
      <c r="G9" s="371"/>
      <c r="H9" s="371"/>
      <c r="I9" s="371"/>
      <c r="J9" s="371"/>
      <c r="K9" s="371"/>
      <c r="L9" s="371"/>
      <c r="M9" s="371"/>
      <c r="N9" s="371"/>
      <c r="O9" s="371"/>
      <c r="P9" s="371"/>
      <c r="Q9" s="372"/>
    </row>
    <row r="10" spans="1:24" ht="17.25" thickTop="1" x14ac:dyDescent="0.3">
      <c r="A10" s="8"/>
      <c r="B10" s="9"/>
      <c r="C10" s="304"/>
      <c r="D10" s="9"/>
      <c r="E10" s="9"/>
      <c r="F10" s="9"/>
      <c r="G10" s="9"/>
      <c r="H10" s="9"/>
      <c r="I10" s="9"/>
      <c r="J10" s="9"/>
      <c r="K10" s="9"/>
      <c r="L10" s="9"/>
      <c r="M10" s="9"/>
      <c r="N10" s="9"/>
      <c r="O10" s="9"/>
      <c r="P10" s="9"/>
      <c r="Q10" s="9"/>
    </row>
    <row r="11" spans="1:24" x14ac:dyDescent="0.3">
      <c r="A11" s="10" t="s">
        <v>5</v>
      </c>
      <c r="B11" s="11"/>
      <c r="C11" s="279"/>
      <c r="D11" s="12"/>
      <c r="E11" s="12"/>
      <c r="F11" s="12"/>
      <c r="G11" s="12"/>
      <c r="H11" s="12"/>
      <c r="I11" s="12"/>
      <c r="J11" s="12"/>
      <c r="K11" s="12"/>
      <c r="L11" s="12"/>
      <c r="M11" s="12"/>
      <c r="N11" s="12"/>
      <c r="O11" s="12"/>
      <c r="P11" s="12"/>
      <c r="Q11" s="12"/>
    </row>
    <row r="12" spans="1:24" ht="36.75" customHeight="1" x14ac:dyDescent="0.3">
      <c r="A12" s="10" t="s">
        <v>6</v>
      </c>
      <c r="B12" s="11" t="s">
        <v>233</v>
      </c>
      <c r="C12" s="279"/>
      <c r="D12" s="12"/>
      <c r="E12" s="12"/>
      <c r="F12" s="12"/>
      <c r="G12" s="12"/>
      <c r="H12" s="12"/>
      <c r="I12" s="12"/>
      <c r="J12" s="12"/>
      <c r="K12" s="12"/>
      <c r="L12" s="12"/>
      <c r="M12" s="12"/>
      <c r="N12" s="12"/>
      <c r="O12" s="12"/>
      <c r="P12" s="12"/>
      <c r="Q12" s="12"/>
    </row>
    <row r="13" spans="1:24" ht="17.25" thickBot="1" x14ac:dyDescent="0.35">
      <c r="A13" s="13"/>
      <c r="B13" s="12"/>
      <c r="C13" s="279"/>
      <c r="D13" s="12"/>
      <c r="E13" s="12"/>
      <c r="F13" s="12"/>
      <c r="G13" s="12"/>
      <c r="H13" s="12"/>
      <c r="I13" s="12"/>
      <c r="J13" s="12"/>
      <c r="K13" s="12"/>
      <c r="L13" s="12"/>
      <c r="M13" s="12"/>
      <c r="N13" s="12"/>
      <c r="O13" s="12"/>
      <c r="P13" s="12"/>
      <c r="Q13" s="12"/>
    </row>
    <row r="14" spans="1:24" ht="52.5" customHeight="1" thickBot="1" x14ac:dyDescent="0.35">
      <c r="A14" s="373" t="s">
        <v>7</v>
      </c>
      <c r="B14" s="374"/>
      <c r="C14" s="374"/>
      <c r="D14" s="374"/>
      <c r="E14" s="374"/>
      <c r="F14" s="374"/>
      <c r="G14" s="374"/>
      <c r="H14" s="374"/>
      <c r="I14" s="374"/>
      <c r="J14" s="374"/>
      <c r="K14" s="374"/>
      <c r="L14" s="374"/>
      <c r="M14" s="374"/>
      <c r="N14" s="374"/>
      <c r="O14" s="374"/>
      <c r="P14" s="374"/>
      <c r="Q14" s="375"/>
      <c r="R14" s="14" t="s">
        <v>8</v>
      </c>
      <c r="S14" s="14" t="s">
        <v>9</v>
      </c>
      <c r="T14" s="15" t="s">
        <v>10</v>
      </c>
    </row>
    <row r="15" spans="1:24" x14ac:dyDescent="0.3">
      <c r="A15" s="361" t="s">
        <v>234</v>
      </c>
      <c r="B15" s="362"/>
      <c r="C15" s="362"/>
      <c r="D15" s="362"/>
      <c r="E15" s="362"/>
      <c r="F15" s="362"/>
      <c r="G15" s="362"/>
      <c r="H15" s="362"/>
      <c r="I15" s="362"/>
      <c r="J15" s="362"/>
      <c r="K15" s="362"/>
      <c r="L15" s="362"/>
      <c r="M15" s="362"/>
      <c r="N15" s="362"/>
      <c r="O15" s="362"/>
      <c r="P15" s="362"/>
      <c r="Q15" s="362"/>
      <c r="R15" s="16" t="s">
        <v>227</v>
      </c>
      <c r="S15" s="16" t="s">
        <v>228</v>
      </c>
      <c r="T15" s="17" t="s">
        <v>229</v>
      </c>
    </row>
    <row r="16" spans="1:24" x14ac:dyDescent="0.3">
      <c r="A16" s="363" t="s">
        <v>235</v>
      </c>
      <c r="B16" s="364"/>
      <c r="C16" s="364"/>
      <c r="D16" s="364"/>
      <c r="E16" s="364"/>
      <c r="F16" s="364"/>
      <c r="G16" s="364"/>
      <c r="H16" s="364"/>
      <c r="I16" s="364"/>
      <c r="J16" s="364"/>
      <c r="K16" s="364"/>
      <c r="L16" s="364"/>
      <c r="M16" s="364"/>
      <c r="N16" s="364"/>
      <c r="O16" s="364"/>
      <c r="P16" s="364"/>
      <c r="Q16" s="364"/>
      <c r="R16" s="18" t="s">
        <v>237</v>
      </c>
      <c r="S16" s="18" t="s">
        <v>228</v>
      </c>
      <c r="T16" s="19" t="s">
        <v>239</v>
      </c>
    </row>
    <row r="17" spans="1:21" x14ac:dyDescent="0.3">
      <c r="A17" s="363" t="s">
        <v>236</v>
      </c>
      <c r="B17" s="364"/>
      <c r="C17" s="364"/>
      <c r="D17" s="364"/>
      <c r="E17" s="364"/>
      <c r="F17" s="364"/>
      <c r="G17" s="364"/>
      <c r="H17" s="364"/>
      <c r="I17" s="364"/>
      <c r="J17" s="364"/>
      <c r="K17" s="364"/>
      <c r="L17" s="364"/>
      <c r="M17" s="364"/>
      <c r="N17" s="364"/>
      <c r="O17" s="364"/>
      <c r="P17" s="364"/>
      <c r="Q17" s="364"/>
      <c r="R17" s="18" t="s">
        <v>238</v>
      </c>
      <c r="S17" s="18" t="s">
        <v>228</v>
      </c>
      <c r="T17" s="19" t="s">
        <v>240</v>
      </c>
    </row>
    <row r="18" spans="1:21" x14ac:dyDescent="0.3">
      <c r="A18" s="363"/>
      <c r="B18" s="364"/>
      <c r="C18" s="364"/>
      <c r="D18" s="364"/>
      <c r="E18" s="364"/>
      <c r="F18" s="364"/>
      <c r="G18" s="364"/>
      <c r="H18" s="364"/>
      <c r="I18" s="364"/>
      <c r="J18" s="364"/>
      <c r="K18" s="364"/>
      <c r="L18" s="364"/>
      <c r="M18" s="364"/>
      <c r="N18" s="364"/>
      <c r="O18" s="364"/>
      <c r="P18" s="364"/>
      <c r="Q18" s="364"/>
      <c r="R18" s="18"/>
      <c r="S18" s="18"/>
      <c r="T18" s="19"/>
    </row>
    <row r="19" spans="1:21" x14ac:dyDescent="0.3">
      <c r="A19" s="363"/>
      <c r="B19" s="364"/>
      <c r="C19" s="364"/>
      <c r="D19" s="364"/>
      <c r="E19" s="364"/>
      <c r="F19" s="364"/>
      <c r="G19" s="364"/>
      <c r="H19" s="364"/>
      <c r="I19" s="364"/>
      <c r="J19" s="364"/>
      <c r="K19" s="364"/>
      <c r="L19" s="364"/>
      <c r="M19" s="364"/>
      <c r="N19" s="364"/>
      <c r="O19" s="364"/>
      <c r="P19" s="364"/>
      <c r="Q19" s="364"/>
      <c r="R19" s="18"/>
      <c r="S19" s="18"/>
      <c r="T19" s="19"/>
    </row>
    <row r="20" spans="1:21" x14ac:dyDescent="0.3">
      <c r="A20" s="363"/>
      <c r="B20" s="364"/>
      <c r="C20" s="364"/>
      <c r="D20" s="364"/>
      <c r="E20" s="364"/>
      <c r="F20" s="364"/>
      <c r="G20" s="364"/>
      <c r="H20" s="364"/>
      <c r="I20" s="364"/>
      <c r="J20" s="364"/>
      <c r="K20" s="364"/>
      <c r="L20" s="364"/>
      <c r="M20" s="364"/>
      <c r="N20" s="364"/>
      <c r="O20" s="364"/>
      <c r="P20" s="364"/>
      <c r="Q20" s="364"/>
      <c r="R20" s="18"/>
      <c r="S20" s="18"/>
      <c r="T20" s="19"/>
    </row>
    <row r="21" spans="1:21" x14ac:dyDescent="0.3">
      <c r="A21" s="363"/>
      <c r="B21" s="364"/>
      <c r="C21" s="364"/>
      <c r="D21" s="364"/>
      <c r="E21" s="364"/>
      <c r="F21" s="364"/>
      <c r="G21" s="364"/>
      <c r="H21" s="364"/>
      <c r="I21" s="364"/>
      <c r="J21" s="364"/>
      <c r="K21" s="364"/>
      <c r="L21" s="364"/>
      <c r="M21" s="364"/>
      <c r="N21" s="364"/>
      <c r="O21" s="364"/>
      <c r="P21" s="364"/>
      <c r="Q21" s="364"/>
      <c r="R21" s="18"/>
      <c r="S21" s="18"/>
      <c r="T21" s="19"/>
    </row>
    <row r="22" spans="1:21" x14ac:dyDescent="0.3">
      <c r="A22" s="363"/>
      <c r="B22" s="364"/>
      <c r="C22" s="364"/>
      <c r="D22" s="364"/>
      <c r="E22" s="364"/>
      <c r="F22" s="364"/>
      <c r="G22" s="364"/>
      <c r="H22" s="364"/>
      <c r="I22" s="364"/>
      <c r="J22" s="364"/>
      <c r="K22" s="364"/>
      <c r="L22" s="364"/>
      <c r="M22" s="364"/>
      <c r="N22" s="364"/>
      <c r="O22" s="364"/>
      <c r="P22" s="364"/>
      <c r="Q22" s="364"/>
      <c r="R22" s="18"/>
      <c r="S22" s="18"/>
      <c r="T22" s="19"/>
    </row>
    <row r="23" spans="1:21" ht="17.25" thickBot="1" x14ac:dyDescent="0.35">
      <c r="A23" s="379"/>
      <c r="B23" s="380"/>
      <c r="C23" s="380"/>
      <c r="D23" s="380"/>
      <c r="E23" s="380"/>
      <c r="F23" s="380"/>
      <c r="G23" s="380"/>
      <c r="H23" s="380"/>
      <c r="I23" s="380"/>
      <c r="J23" s="380"/>
      <c r="K23" s="380"/>
      <c r="L23" s="380"/>
      <c r="M23" s="380"/>
      <c r="N23" s="380"/>
      <c r="O23" s="380"/>
      <c r="P23" s="380"/>
      <c r="Q23" s="380"/>
      <c r="R23" s="20"/>
      <c r="S23" s="20"/>
      <c r="T23" s="21"/>
    </row>
    <row r="24" spans="1:21" x14ac:dyDescent="0.3">
      <c r="A24" s="381" t="s">
        <v>11</v>
      </c>
      <c r="B24" s="381"/>
      <c r="C24" s="381"/>
      <c r="D24" s="381"/>
      <c r="E24" s="381"/>
      <c r="F24" s="381"/>
      <c r="G24" s="381"/>
      <c r="H24" s="381"/>
      <c r="I24" s="381"/>
      <c r="J24" s="381"/>
      <c r="K24" s="381"/>
      <c r="L24" s="381"/>
      <c r="M24" s="381"/>
      <c r="N24" s="381"/>
      <c r="O24" s="381"/>
      <c r="P24" s="381"/>
      <c r="Q24" s="381"/>
      <c r="R24" s="381"/>
      <c r="S24" s="381"/>
      <c r="T24" s="381"/>
    </row>
    <row r="26" spans="1:21" x14ac:dyDescent="0.3">
      <c r="A26" s="376" t="s">
        <v>12</v>
      </c>
      <c r="B26" s="376" t="s">
        <v>13</v>
      </c>
      <c r="C26" s="376" t="s">
        <v>14</v>
      </c>
      <c r="D26" s="376" t="s">
        <v>15</v>
      </c>
      <c r="E26" s="382" t="s">
        <v>16</v>
      </c>
      <c r="F26" s="382"/>
      <c r="G26" s="382"/>
      <c r="H26" s="382"/>
      <c r="I26" s="382"/>
      <c r="J26" s="376" t="s">
        <v>17</v>
      </c>
      <c r="K26" s="383" t="s">
        <v>18</v>
      </c>
      <c r="L26" s="383"/>
      <c r="M26" s="383"/>
      <c r="N26" s="376" t="s">
        <v>19</v>
      </c>
      <c r="O26" s="378" t="s">
        <v>20</v>
      </c>
      <c r="P26" s="378"/>
      <c r="Q26" s="378"/>
      <c r="R26" s="378"/>
      <c r="S26" s="376" t="s">
        <v>21</v>
      </c>
      <c r="T26" s="376" t="s">
        <v>22</v>
      </c>
      <c r="U26" s="376" t="s">
        <v>10</v>
      </c>
    </row>
    <row r="27" spans="1:21" x14ac:dyDescent="0.3">
      <c r="A27" s="376"/>
      <c r="B27" s="376"/>
      <c r="C27" s="376"/>
      <c r="D27" s="376"/>
      <c r="E27" s="376" t="s">
        <v>23</v>
      </c>
      <c r="F27" s="376" t="s">
        <v>24</v>
      </c>
      <c r="G27" s="376" t="s">
        <v>25</v>
      </c>
      <c r="H27" s="376" t="s">
        <v>26</v>
      </c>
      <c r="I27" s="376" t="s">
        <v>27</v>
      </c>
      <c r="J27" s="376"/>
      <c r="K27" s="383"/>
      <c r="L27" s="383"/>
      <c r="M27" s="383"/>
      <c r="N27" s="376"/>
      <c r="O27" s="378" t="s">
        <v>28</v>
      </c>
      <c r="P27" s="378"/>
      <c r="Q27" s="378" t="s">
        <v>29</v>
      </c>
      <c r="R27" s="378"/>
      <c r="S27" s="376"/>
      <c r="T27" s="376"/>
      <c r="U27" s="376"/>
    </row>
    <row r="28" spans="1:21" ht="39.75" customHeight="1" thickBot="1" x14ac:dyDescent="0.35">
      <c r="A28" s="377"/>
      <c r="B28" s="377"/>
      <c r="C28" s="377"/>
      <c r="D28" s="377"/>
      <c r="E28" s="377" t="s">
        <v>23</v>
      </c>
      <c r="F28" s="377" t="s">
        <v>24</v>
      </c>
      <c r="G28" s="377" t="s">
        <v>25</v>
      </c>
      <c r="H28" s="377" t="s">
        <v>30</v>
      </c>
      <c r="I28" s="377" t="s">
        <v>27</v>
      </c>
      <c r="J28" s="377"/>
      <c r="K28" s="340" t="s">
        <v>31</v>
      </c>
      <c r="L28" s="340" t="s">
        <v>32</v>
      </c>
      <c r="M28" s="340" t="s">
        <v>33</v>
      </c>
      <c r="N28" s="377"/>
      <c r="O28" s="341" t="s">
        <v>34</v>
      </c>
      <c r="P28" s="341" t="s">
        <v>35</v>
      </c>
      <c r="Q28" s="341" t="s">
        <v>36</v>
      </c>
      <c r="R28" s="341" t="s">
        <v>37</v>
      </c>
      <c r="S28" s="377"/>
      <c r="T28" s="377"/>
      <c r="U28" s="377"/>
    </row>
    <row r="29" spans="1:21" x14ac:dyDescent="0.3">
      <c r="A29" s="342" t="s">
        <v>214</v>
      </c>
      <c r="B29" s="343"/>
      <c r="C29" s="344">
        <v>1996</v>
      </c>
      <c r="D29" s="345" t="s">
        <v>242</v>
      </c>
      <c r="E29" s="346"/>
      <c r="F29" s="347">
        <v>1</v>
      </c>
      <c r="G29" s="347"/>
      <c r="H29" s="347"/>
      <c r="I29" s="347"/>
      <c r="J29" s="347">
        <v>276</v>
      </c>
      <c r="K29" s="347" t="s">
        <v>226</v>
      </c>
      <c r="L29" s="347"/>
      <c r="M29" s="347"/>
      <c r="N29" s="347"/>
      <c r="O29" s="16"/>
      <c r="P29" s="16"/>
      <c r="Q29" s="16"/>
      <c r="R29" s="16"/>
      <c r="S29" s="16" t="s">
        <v>244</v>
      </c>
      <c r="T29" s="16" t="s">
        <v>243</v>
      </c>
      <c r="U29" s="17" t="s">
        <v>229</v>
      </c>
    </row>
    <row r="30" spans="1:21" s="133" customFormat="1" x14ac:dyDescent="0.3">
      <c r="A30" s="348" t="s">
        <v>215</v>
      </c>
      <c r="B30" s="335"/>
      <c r="C30" s="336">
        <v>1996</v>
      </c>
      <c r="D30" s="337" t="s">
        <v>242</v>
      </c>
      <c r="E30" s="252"/>
      <c r="F30" s="250">
        <v>1</v>
      </c>
      <c r="G30" s="250"/>
      <c r="H30" s="250"/>
      <c r="I30" s="250"/>
      <c r="J30" s="250">
        <v>361</v>
      </c>
      <c r="K30" s="250" t="s">
        <v>226</v>
      </c>
      <c r="L30" s="250"/>
      <c r="M30" s="250"/>
      <c r="N30" s="250"/>
      <c r="O30" s="249"/>
      <c r="P30" s="249"/>
      <c r="Q30" s="249"/>
      <c r="R30" s="249"/>
      <c r="S30" s="22" t="s">
        <v>244</v>
      </c>
      <c r="T30" s="22" t="s">
        <v>243</v>
      </c>
      <c r="U30" s="349" t="s">
        <v>229</v>
      </c>
    </row>
    <row r="31" spans="1:21" s="133" customFormat="1" x14ac:dyDescent="0.3">
      <c r="A31" s="348" t="s">
        <v>216</v>
      </c>
      <c r="B31" s="335"/>
      <c r="C31" s="336">
        <v>1996</v>
      </c>
      <c r="D31" s="337" t="s">
        <v>242</v>
      </c>
      <c r="E31" s="252"/>
      <c r="F31" s="250">
        <v>1</v>
      </c>
      <c r="G31" s="250"/>
      <c r="H31" s="250"/>
      <c r="I31" s="250"/>
      <c r="J31" s="250">
        <v>301</v>
      </c>
      <c r="K31" s="250" t="s">
        <v>226</v>
      </c>
      <c r="L31" s="250"/>
      <c r="M31" s="250"/>
      <c r="N31" s="250"/>
      <c r="O31" s="249"/>
      <c r="P31" s="249"/>
      <c r="Q31" s="249"/>
      <c r="R31" s="249"/>
      <c r="S31" s="22" t="s">
        <v>244</v>
      </c>
      <c r="T31" s="22" t="s">
        <v>243</v>
      </c>
      <c r="U31" s="349" t="s">
        <v>229</v>
      </c>
    </row>
    <row r="32" spans="1:21" s="133" customFormat="1" x14ac:dyDescent="0.3">
      <c r="A32" s="348" t="s">
        <v>217</v>
      </c>
      <c r="B32" s="335"/>
      <c r="C32" s="336">
        <v>1996</v>
      </c>
      <c r="D32" s="337" t="s">
        <v>242</v>
      </c>
      <c r="E32" s="252"/>
      <c r="F32" s="250">
        <v>1</v>
      </c>
      <c r="G32" s="250"/>
      <c r="H32" s="250"/>
      <c r="I32" s="250"/>
      <c r="J32" s="250">
        <v>153</v>
      </c>
      <c r="K32" s="250" t="s">
        <v>226</v>
      </c>
      <c r="L32" s="250"/>
      <c r="M32" s="250"/>
      <c r="N32" s="250" t="s">
        <v>226</v>
      </c>
      <c r="O32" s="249"/>
      <c r="P32" s="249"/>
      <c r="Q32" s="249"/>
      <c r="R32" s="249"/>
      <c r="S32" s="22" t="s">
        <v>244</v>
      </c>
      <c r="T32" s="22" t="s">
        <v>243</v>
      </c>
      <c r="U32" s="349" t="s">
        <v>229</v>
      </c>
    </row>
    <row r="33" spans="1:21" s="133" customFormat="1" x14ac:dyDescent="0.3">
      <c r="A33" s="348" t="s">
        <v>218</v>
      </c>
      <c r="B33" s="335"/>
      <c r="C33" s="336">
        <v>1996</v>
      </c>
      <c r="D33" s="337" t="s">
        <v>242</v>
      </c>
      <c r="E33" s="252"/>
      <c r="F33" s="250">
        <v>1</v>
      </c>
      <c r="G33" s="250"/>
      <c r="H33" s="250"/>
      <c r="I33" s="250"/>
      <c r="J33" s="250">
        <v>415</v>
      </c>
      <c r="K33" s="250" t="s">
        <v>226</v>
      </c>
      <c r="L33" s="250"/>
      <c r="M33" s="250"/>
      <c r="N33" s="250" t="s">
        <v>226</v>
      </c>
      <c r="O33" s="249"/>
      <c r="P33" s="249"/>
      <c r="Q33" s="249"/>
      <c r="R33" s="249"/>
      <c r="S33" s="22" t="s">
        <v>244</v>
      </c>
      <c r="T33" s="22" t="s">
        <v>243</v>
      </c>
      <c r="U33" s="349" t="s">
        <v>229</v>
      </c>
    </row>
    <row r="34" spans="1:21" s="133" customFormat="1" x14ac:dyDescent="0.3">
      <c r="A34" s="348" t="s">
        <v>219</v>
      </c>
      <c r="B34" s="335"/>
      <c r="C34" s="336">
        <v>1996</v>
      </c>
      <c r="D34" s="337" t="s">
        <v>242</v>
      </c>
      <c r="E34" s="252"/>
      <c r="F34" s="250">
        <v>1</v>
      </c>
      <c r="G34" s="250"/>
      <c r="H34" s="250"/>
      <c r="I34" s="250"/>
      <c r="J34" s="250">
        <v>313</v>
      </c>
      <c r="K34" s="250" t="s">
        <v>226</v>
      </c>
      <c r="L34" s="250"/>
      <c r="M34" s="250"/>
      <c r="N34" s="250" t="s">
        <v>226</v>
      </c>
      <c r="O34" s="249"/>
      <c r="P34" s="249"/>
      <c r="Q34" s="249"/>
      <c r="R34" s="249"/>
      <c r="S34" s="22" t="s">
        <v>244</v>
      </c>
      <c r="T34" s="22" t="s">
        <v>243</v>
      </c>
      <c r="U34" s="349" t="s">
        <v>229</v>
      </c>
    </row>
    <row r="35" spans="1:21" s="133" customFormat="1" x14ac:dyDescent="0.3">
      <c r="A35" s="348" t="s">
        <v>220</v>
      </c>
      <c r="B35" s="335"/>
      <c r="C35" s="336">
        <v>1996</v>
      </c>
      <c r="D35" s="337" t="s">
        <v>242</v>
      </c>
      <c r="E35" s="252"/>
      <c r="F35" s="250">
        <v>1</v>
      </c>
      <c r="G35" s="250"/>
      <c r="H35" s="250"/>
      <c r="I35" s="250"/>
      <c r="J35" s="250">
        <v>821</v>
      </c>
      <c r="K35" s="250" t="s">
        <v>226</v>
      </c>
      <c r="L35" s="250"/>
      <c r="M35" s="250"/>
      <c r="N35" s="250" t="s">
        <v>226</v>
      </c>
      <c r="O35" s="249"/>
      <c r="P35" s="249"/>
      <c r="Q35" s="249"/>
      <c r="R35" s="249"/>
      <c r="S35" s="22" t="s">
        <v>244</v>
      </c>
      <c r="T35" s="22" t="s">
        <v>243</v>
      </c>
      <c r="U35" s="349" t="s">
        <v>229</v>
      </c>
    </row>
    <row r="36" spans="1:21" s="133" customFormat="1" x14ac:dyDescent="0.3">
      <c r="A36" s="348" t="s">
        <v>221</v>
      </c>
      <c r="B36" s="335"/>
      <c r="C36" s="336">
        <v>1996</v>
      </c>
      <c r="D36" s="337" t="s">
        <v>242</v>
      </c>
      <c r="E36" s="252"/>
      <c r="F36" s="250">
        <v>1</v>
      </c>
      <c r="G36" s="250"/>
      <c r="H36" s="250"/>
      <c r="I36" s="250"/>
      <c r="J36" s="250">
        <v>142</v>
      </c>
      <c r="K36" s="250" t="s">
        <v>226</v>
      </c>
      <c r="L36" s="250"/>
      <c r="M36" s="250"/>
      <c r="N36" s="250" t="s">
        <v>226</v>
      </c>
      <c r="O36" s="249"/>
      <c r="P36" s="249"/>
      <c r="Q36" s="249"/>
      <c r="R36" s="249"/>
      <c r="S36" s="22" t="s">
        <v>244</v>
      </c>
      <c r="T36" s="22" t="s">
        <v>243</v>
      </c>
      <c r="U36" s="349" t="s">
        <v>229</v>
      </c>
    </row>
    <row r="37" spans="1:21" x14ac:dyDescent="0.3">
      <c r="A37" s="350" t="s">
        <v>222</v>
      </c>
      <c r="B37" s="335"/>
      <c r="C37" s="336">
        <v>1996</v>
      </c>
      <c r="D37" s="337" t="s">
        <v>242</v>
      </c>
      <c r="E37" s="253"/>
      <c r="F37" s="23">
        <v>1</v>
      </c>
      <c r="G37" s="23"/>
      <c r="H37" s="23"/>
      <c r="I37" s="23"/>
      <c r="J37" s="23">
        <v>230</v>
      </c>
      <c r="K37" s="23" t="s">
        <v>226</v>
      </c>
      <c r="L37" s="23"/>
      <c r="M37" s="23"/>
      <c r="N37" s="23" t="s">
        <v>226</v>
      </c>
      <c r="O37" s="18"/>
      <c r="P37" s="18"/>
      <c r="Q37" s="18"/>
      <c r="R37" s="18"/>
      <c r="S37" s="22" t="s">
        <v>244</v>
      </c>
      <c r="T37" s="22" t="s">
        <v>243</v>
      </c>
      <c r="U37" s="349" t="s">
        <v>229</v>
      </c>
    </row>
    <row r="38" spans="1:21" x14ac:dyDescent="0.3">
      <c r="A38" s="350" t="s">
        <v>223</v>
      </c>
      <c r="B38" s="335"/>
      <c r="C38" s="336">
        <v>1996</v>
      </c>
      <c r="D38" s="337" t="s">
        <v>241</v>
      </c>
      <c r="E38" s="253"/>
      <c r="F38" s="23">
        <v>1</v>
      </c>
      <c r="G38" s="23"/>
      <c r="H38" s="23"/>
      <c r="I38" s="23"/>
      <c r="J38" s="23">
        <v>36</v>
      </c>
      <c r="K38" s="23"/>
      <c r="L38" s="23"/>
      <c r="M38" s="23"/>
      <c r="N38" s="23"/>
      <c r="O38" s="18"/>
      <c r="P38" s="18"/>
      <c r="Q38" s="18"/>
      <c r="R38" s="18"/>
      <c r="S38" s="22" t="s">
        <v>244</v>
      </c>
      <c r="T38" s="22" t="s">
        <v>243</v>
      </c>
      <c r="U38" s="349" t="s">
        <v>229</v>
      </c>
    </row>
    <row r="39" spans="1:21" x14ac:dyDescent="0.3">
      <c r="A39" s="350" t="s">
        <v>224</v>
      </c>
      <c r="B39" s="335"/>
      <c r="C39" s="336">
        <v>1996</v>
      </c>
      <c r="D39" s="337" t="s">
        <v>242</v>
      </c>
      <c r="E39" s="253"/>
      <c r="F39" s="23">
        <v>1</v>
      </c>
      <c r="G39" s="23"/>
      <c r="H39" s="23"/>
      <c r="I39" s="23"/>
      <c r="J39" s="23">
        <v>314</v>
      </c>
      <c r="K39" s="23" t="s">
        <v>226</v>
      </c>
      <c r="L39" s="23"/>
      <c r="M39" s="23"/>
      <c r="N39" s="23" t="s">
        <v>226</v>
      </c>
      <c r="O39" s="18"/>
      <c r="P39" s="18"/>
      <c r="Q39" s="18"/>
      <c r="R39" s="18"/>
      <c r="S39" s="22" t="s">
        <v>244</v>
      </c>
      <c r="T39" s="22" t="s">
        <v>243</v>
      </c>
      <c r="U39" s="349" t="s">
        <v>229</v>
      </c>
    </row>
    <row r="40" spans="1:21" x14ac:dyDescent="0.3">
      <c r="A40" s="350" t="s">
        <v>225</v>
      </c>
      <c r="B40" s="335"/>
      <c r="C40" s="336">
        <v>1996</v>
      </c>
      <c r="D40" s="337" t="s">
        <v>242</v>
      </c>
      <c r="E40" s="253"/>
      <c r="F40" s="23"/>
      <c r="G40" s="23"/>
      <c r="H40" s="23">
        <v>1</v>
      </c>
      <c r="I40" s="23"/>
      <c r="J40" s="23">
        <v>5</v>
      </c>
      <c r="K40" s="23"/>
      <c r="L40" s="23"/>
      <c r="M40" s="23"/>
      <c r="N40" s="23"/>
      <c r="O40" s="18"/>
      <c r="P40" s="23" t="s">
        <v>226</v>
      </c>
      <c r="Q40" s="18"/>
      <c r="R40" s="18"/>
      <c r="S40" s="22" t="s">
        <v>244</v>
      </c>
      <c r="T40" s="22" t="s">
        <v>243</v>
      </c>
      <c r="U40" s="349" t="s">
        <v>229</v>
      </c>
    </row>
    <row r="41" spans="1:21" s="251" customFormat="1" x14ac:dyDescent="0.3">
      <c r="A41" s="338" t="s">
        <v>217</v>
      </c>
      <c r="B41" s="278"/>
      <c r="C41" s="291">
        <v>2010</v>
      </c>
      <c r="D41" s="249" t="s">
        <v>241</v>
      </c>
      <c r="E41" s="18"/>
      <c r="F41" s="23">
        <v>1</v>
      </c>
      <c r="G41" s="23"/>
      <c r="H41" s="23"/>
      <c r="I41" s="23"/>
      <c r="J41" s="23">
        <v>193</v>
      </c>
      <c r="K41" s="23"/>
      <c r="L41" s="23"/>
      <c r="M41" s="23"/>
      <c r="N41" s="23"/>
      <c r="O41" s="18"/>
      <c r="P41" s="18"/>
      <c r="Q41" s="18"/>
      <c r="R41" s="18"/>
      <c r="S41" s="249" t="s">
        <v>245</v>
      </c>
      <c r="T41" s="22" t="s">
        <v>243</v>
      </c>
      <c r="U41" s="351" t="s">
        <v>240</v>
      </c>
    </row>
    <row r="42" spans="1:21" s="251" customFormat="1" x14ac:dyDescent="0.3">
      <c r="A42" s="338" t="s">
        <v>247</v>
      </c>
      <c r="B42" s="278"/>
      <c r="C42" s="292">
        <v>2010</v>
      </c>
      <c r="D42" s="18" t="s">
        <v>241</v>
      </c>
      <c r="E42" s="18"/>
      <c r="F42" s="23">
        <v>1</v>
      </c>
      <c r="G42" s="23"/>
      <c r="H42" s="23"/>
      <c r="I42" s="23"/>
      <c r="J42" s="23">
        <v>358</v>
      </c>
      <c r="K42" s="23"/>
      <c r="L42" s="23"/>
      <c r="M42" s="23"/>
      <c r="N42" s="23"/>
      <c r="O42" s="18"/>
      <c r="P42" s="18"/>
      <c r="Q42" s="18"/>
      <c r="R42" s="18"/>
      <c r="S42" s="249" t="s">
        <v>245</v>
      </c>
      <c r="T42" s="22" t="s">
        <v>243</v>
      </c>
      <c r="U42" s="351" t="s">
        <v>240</v>
      </c>
    </row>
    <row r="43" spans="1:21" s="251" customFormat="1" x14ac:dyDescent="0.3">
      <c r="A43" s="338" t="s">
        <v>248</v>
      </c>
      <c r="B43" s="278"/>
      <c r="C43" s="292">
        <v>2010</v>
      </c>
      <c r="D43" s="18" t="s">
        <v>241</v>
      </c>
      <c r="E43" s="18"/>
      <c r="F43" s="23">
        <v>1</v>
      </c>
      <c r="G43" s="23"/>
      <c r="H43" s="23"/>
      <c r="I43" s="23"/>
      <c r="J43" s="23">
        <v>79</v>
      </c>
      <c r="K43" s="23"/>
      <c r="L43" s="23"/>
      <c r="M43" s="23"/>
      <c r="N43" s="23"/>
      <c r="O43" s="18"/>
      <c r="P43" s="18"/>
      <c r="Q43" s="18"/>
      <c r="R43" s="18"/>
      <c r="S43" s="249" t="s">
        <v>245</v>
      </c>
      <c r="T43" s="22" t="s">
        <v>243</v>
      </c>
      <c r="U43" s="351" t="s">
        <v>240</v>
      </c>
    </row>
    <row r="44" spans="1:21" s="251" customFormat="1" x14ac:dyDescent="0.3">
      <c r="A44" s="338" t="s">
        <v>249</v>
      </c>
      <c r="B44" s="278"/>
      <c r="C44" s="292">
        <v>2010</v>
      </c>
      <c r="D44" s="18" t="s">
        <v>241</v>
      </c>
      <c r="E44" s="18"/>
      <c r="F44" s="23">
        <v>1</v>
      </c>
      <c r="G44" s="23"/>
      <c r="H44" s="23"/>
      <c r="I44" s="23"/>
      <c r="J44" s="23">
        <v>259</v>
      </c>
      <c r="K44" s="23"/>
      <c r="L44" s="23"/>
      <c r="M44" s="23"/>
      <c r="N44" s="23"/>
      <c r="O44" s="18"/>
      <c r="P44" s="18"/>
      <c r="Q44" s="18"/>
      <c r="R44" s="18"/>
      <c r="S44" s="249" t="s">
        <v>245</v>
      </c>
      <c r="T44" s="22" t="s">
        <v>243</v>
      </c>
      <c r="U44" s="351" t="s">
        <v>240</v>
      </c>
    </row>
    <row r="45" spans="1:21" s="251" customFormat="1" x14ac:dyDescent="0.3">
      <c r="A45" s="338" t="s">
        <v>250</v>
      </c>
      <c r="B45" s="278"/>
      <c r="C45" s="292">
        <v>2010</v>
      </c>
      <c r="D45" s="18" t="s">
        <v>241</v>
      </c>
      <c r="E45" s="18"/>
      <c r="F45" s="23">
        <v>1</v>
      </c>
      <c r="G45" s="23"/>
      <c r="H45" s="23"/>
      <c r="I45" s="23"/>
      <c r="J45" s="23">
        <v>33</v>
      </c>
      <c r="K45" s="23"/>
      <c r="L45" s="23"/>
      <c r="M45" s="23"/>
      <c r="N45" s="23"/>
      <c r="O45" s="18"/>
      <c r="P45" s="18"/>
      <c r="Q45" s="18"/>
      <c r="R45" s="18"/>
      <c r="S45" s="249" t="s">
        <v>245</v>
      </c>
      <c r="T45" s="22" t="s">
        <v>243</v>
      </c>
      <c r="U45" s="351" t="s">
        <v>240</v>
      </c>
    </row>
    <row r="46" spans="1:21" s="251" customFormat="1" x14ac:dyDescent="0.3">
      <c r="A46" s="338" t="s">
        <v>251</v>
      </c>
      <c r="B46" s="278"/>
      <c r="C46" s="292">
        <v>2010</v>
      </c>
      <c r="D46" s="18" t="s">
        <v>241</v>
      </c>
      <c r="E46" s="18"/>
      <c r="F46" s="23">
        <v>1</v>
      </c>
      <c r="G46" s="23"/>
      <c r="H46" s="23"/>
      <c r="I46" s="23"/>
      <c r="J46" s="23">
        <v>363</v>
      </c>
      <c r="K46" s="23"/>
      <c r="L46" s="23"/>
      <c r="M46" s="23"/>
      <c r="N46" s="23"/>
      <c r="O46" s="18"/>
      <c r="P46" s="18"/>
      <c r="Q46" s="18"/>
      <c r="R46" s="18"/>
      <c r="S46" s="249" t="s">
        <v>245</v>
      </c>
      <c r="T46" s="22" t="s">
        <v>243</v>
      </c>
      <c r="U46" s="351" t="s">
        <v>240</v>
      </c>
    </row>
    <row r="47" spans="1:21" s="251" customFormat="1" x14ac:dyDescent="0.3">
      <c r="A47" s="338" t="s">
        <v>252</v>
      </c>
      <c r="B47" s="278"/>
      <c r="C47" s="292">
        <v>2010</v>
      </c>
      <c r="D47" s="18" t="s">
        <v>241</v>
      </c>
      <c r="E47" s="18"/>
      <c r="F47" s="23">
        <v>1</v>
      </c>
      <c r="G47" s="23"/>
      <c r="H47" s="23"/>
      <c r="I47" s="23"/>
      <c r="J47" s="23">
        <v>37</v>
      </c>
      <c r="K47" s="23"/>
      <c r="L47" s="23"/>
      <c r="M47" s="23"/>
      <c r="N47" s="23"/>
      <c r="O47" s="18"/>
      <c r="P47" s="18"/>
      <c r="Q47" s="18"/>
      <c r="R47" s="18"/>
      <c r="S47" s="249" t="s">
        <v>245</v>
      </c>
      <c r="T47" s="22" t="s">
        <v>243</v>
      </c>
      <c r="U47" s="351" t="s">
        <v>240</v>
      </c>
    </row>
    <row r="48" spans="1:21" s="251" customFormat="1" x14ac:dyDescent="0.3">
      <c r="A48" s="338" t="s">
        <v>217</v>
      </c>
      <c r="B48" s="278" t="s">
        <v>256</v>
      </c>
      <c r="C48" s="292">
        <v>2013</v>
      </c>
      <c r="D48" s="18" t="s">
        <v>241</v>
      </c>
      <c r="E48" s="18"/>
      <c r="F48" s="23">
        <v>1</v>
      </c>
      <c r="G48" s="23"/>
      <c r="H48" s="23"/>
      <c r="I48" s="23"/>
      <c r="J48" s="23">
        <v>105</v>
      </c>
      <c r="K48" s="23"/>
      <c r="L48" s="23"/>
      <c r="M48" s="23"/>
      <c r="N48" s="23"/>
      <c r="O48" s="18"/>
      <c r="P48" s="18"/>
      <c r="Q48" s="18"/>
      <c r="R48" s="18"/>
      <c r="S48" s="249" t="s">
        <v>246</v>
      </c>
      <c r="T48" s="22" t="s">
        <v>243</v>
      </c>
      <c r="U48" s="351" t="s">
        <v>239</v>
      </c>
    </row>
    <row r="49" spans="1:23" s="251" customFormat="1" x14ac:dyDescent="0.3">
      <c r="A49" s="338" t="s">
        <v>253</v>
      </c>
      <c r="B49" s="278" t="s">
        <v>256</v>
      </c>
      <c r="C49" s="292">
        <v>2013</v>
      </c>
      <c r="D49" s="18" t="s">
        <v>241</v>
      </c>
      <c r="E49" s="18"/>
      <c r="F49" s="23">
        <v>1</v>
      </c>
      <c r="G49" s="23"/>
      <c r="H49" s="23"/>
      <c r="I49" s="23"/>
      <c r="J49" s="23">
        <v>136</v>
      </c>
      <c r="K49" s="23"/>
      <c r="L49" s="23"/>
      <c r="M49" s="23"/>
      <c r="N49" s="23"/>
      <c r="O49" s="18"/>
      <c r="P49" s="18"/>
      <c r="Q49" s="18"/>
      <c r="R49" s="18"/>
      <c r="S49" s="249" t="s">
        <v>246</v>
      </c>
      <c r="T49" s="22" t="s">
        <v>243</v>
      </c>
      <c r="U49" s="351" t="s">
        <v>239</v>
      </c>
    </row>
    <row r="50" spans="1:23" s="251" customFormat="1" x14ac:dyDescent="0.3">
      <c r="A50" s="338" t="s">
        <v>254</v>
      </c>
      <c r="B50" s="278" t="s">
        <v>256</v>
      </c>
      <c r="C50" s="292">
        <v>2013</v>
      </c>
      <c r="D50" s="18" t="s">
        <v>241</v>
      </c>
      <c r="E50" s="18"/>
      <c r="F50" s="23">
        <v>1</v>
      </c>
      <c r="G50" s="23"/>
      <c r="H50" s="23"/>
      <c r="I50" s="23"/>
      <c r="J50" s="23">
        <v>138</v>
      </c>
      <c r="K50" s="23"/>
      <c r="L50" s="23"/>
      <c r="M50" s="23"/>
      <c r="N50" s="23"/>
      <c r="O50" s="18"/>
      <c r="P50" s="18"/>
      <c r="Q50" s="18"/>
      <c r="R50" s="18"/>
      <c r="S50" s="249" t="s">
        <v>246</v>
      </c>
      <c r="T50" s="22" t="s">
        <v>243</v>
      </c>
      <c r="U50" s="351" t="s">
        <v>239</v>
      </c>
    </row>
    <row r="51" spans="1:23" s="3" customFormat="1" ht="17.25" thickBot="1" x14ac:dyDescent="0.35">
      <c r="A51" s="339" t="s">
        <v>255</v>
      </c>
      <c r="B51" s="352" t="s">
        <v>256</v>
      </c>
      <c r="C51" s="353">
        <v>2013</v>
      </c>
      <c r="D51" s="20" t="s">
        <v>241</v>
      </c>
      <c r="E51" s="20"/>
      <c r="F51" s="354">
        <v>1</v>
      </c>
      <c r="G51" s="354"/>
      <c r="H51" s="354"/>
      <c r="I51" s="354"/>
      <c r="J51" s="354">
        <v>155</v>
      </c>
      <c r="K51" s="354"/>
      <c r="L51" s="354"/>
      <c r="M51" s="354"/>
      <c r="N51" s="354"/>
      <c r="O51" s="20"/>
      <c r="P51" s="20"/>
      <c r="Q51" s="20"/>
      <c r="R51" s="20"/>
      <c r="S51" s="355" t="s">
        <v>246</v>
      </c>
      <c r="T51" s="356" t="s">
        <v>243</v>
      </c>
      <c r="U51" s="21" t="s">
        <v>239</v>
      </c>
    </row>
    <row r="52" spans="1:23" x14ac:dyDescent="0.3">
      <c r="A52" s="390" t="s">
        <v>38</v>
      </c>
      <c r="B52" s="390"/>
      <c r="C52" s="390"/>
      <c r="D52" s="390"/>
      <c r="E52" s="390"/>
      <c r="F52" s="390"/>
      <c r="G52" s="390"/>
      <c r="H52" s="390"/>
      <c r="I52" s="390"/>
      <c r="J52" s="390"/>
      <c r="K52" s="390"/>
      <c r="L52" s="390"/>
      <c r="M52" s="390"/>
      <c r="N52" s="390"/>
    </row>
    <row r="53" spans="1:23" x14ac:dyDescent="0.3">
      <c r="A53" s="24"/>
    </row>
    <row r="54" spans="1:23" x14ac:dyDescent="0.3">
      <c r="A54" s="25" t="s">
        <v>39</v>
      </c>
      <c r="B54" s="25"/>
      <c r="C54" s="273"/>
      <c r="D54" s="25"/>
      <c r="E54" s="25"/>
      <c r="F54" s="25"/>
      <c r="G54" s="25"/>
      <c r="H54" s="25"/>
      <c r="I54" s="25"/>
      <c r="J54" s="25"/>
      <c r="K54" s="25"/>
      <c r="L54" s="25"/>
      <c r="M54" s="25"/>
      <c r="N54" s="25"/>
      <c r="O54" s="25"/>
      <c r="P54" s="25"/>
      <c r="Q54" s="25"/>
      <c r="R54" s="25"/>
      <c r="S54" s="25"/>
    </row>
    <row r="55" spans="1:23" x14ac:dyDescent="0.3">
      <c r="A55" s="26" t="s">
        <v>40</v>
      </c>
      <c r="B55" s="391" t="s">
        <v>23</v>
      </c>
      <c r="C55" s="392"/>
      <c r="D55" s="392"/>
      <c r="E55" s="392"/>
      <c r="F55" s="393"/>
      <c r="G55" s="25"/>
      <c r="H55" s="391" t="s">
        <v>41</v>
      </c>
      <c r="I55" s="392"/>
      <c r="J55" s="392"/>
      <c r="K55" s="392"/>
      <c r="L55" s="392"/>
      <c r="M55" s="393"/>
      <c r="N55" s="391" t="s">
        <v>42</v>
      </c>
      <c r="O55" s="392"/>
      <c r="P55" s="392"/>
      <c r="Q55" s="392"/>
      <c r="R55" s="392"/>
      <c r="S55" s="393"/>
    </row>
    <row r="56" spans="1:23" s="29" customFormat="1" x14ac:dyDescent="0.3">
      <c r="A56" s="27" t="s">
        <v>43</v>
      </c>
      <c r="B56" s="28">
        <v>2013</v>
      </c>
      <c r="C56" s="28">
        <v>2014</v>
      </c>
      <c r="D56" s="28">
        <v>2015</v>
      </c>
      <c r="E56" s="28">
        <v>2016</v>
      </c>
      <c r="F56" s="28">
        <v>2017</v>
      </c>
      <c r="G56" s="28">
        <v>2018</v>
      </c>
      <c r="H56" s="28">
        <v>2013</v>
      </c>
      <c r="I56" s="28">
        <v>2014</v>
      </c>
      <c r="J56" s="28">
        <v>2015</v>
      </c>
      <c r="K56" s="28">
        <v>2016</v>
      </c>
      <c r="L56" s="28">
        <v>2017</v>
      </c>
      <c r="M56" s="28">
        <v>2018</v>
      </c>
      <c r="N56" s="28">
        <v>2013</v>
      </c>
      <c r="O56" s="28">
        <v>2014</v>
      </c>
      <c r="P56" s="28">
        <v>2015</v>
      </c>
      <c r="Q56" s="28">
        <v>2016</v>
      </c>
      <c r="R56" s="28">
        <v>2017</v>
      </c>
      <c r="S56" s="28">
        <v>2018</v>
      </c>
    </row>
    <row r="57" spans="1:23" x14ac:dyDescent="0.3">
      <c r="A57" s="30" t="s">
        <v>44</v>
      </c>
      <c r="B57" s="31"/>
      <c r="C57" s="305"/>
      <c r="D57" s="31"/>
      <c r="E57" s="31"/>
      <c r="F57" s="31"/>
      <c r="G57" s="31"/>
      <c r="H57" s="31">
        <v>10</v>
      </c>
      <c r="I57" s="31">
        <v>10</v>
      </c>
      <c r="J57" s="31">
        <v>11</v>
      </c>
      <c r="K57" s="31">
        <v>11</v>
      </c>
      <c r="L57" s="31">
        <v>15</v>
      </c>
      <c r="M57" s="31">
        <v>21</v>
      </c>
      <c r="N57" s="31"/>
      <c r="O57" s="31"/>
      <c r="P57" s="31"/>
      <c r="Q57" s="31"/>
      <c r="R57" s="31"/>
      <c r="S57" s="32"/>
    </row>
    <row r="58" spans="1:23" x14ac:dyDescent="0.3">
      <c r="A58" s="33" t="s">
        <v>17</v>
      </c>
      <c r="B58" s="34"/>
      <c r="C58" s="306"/>
      <c r="D58" s="34"/>
      <c r="E58" s="34"/>
      <c r="F58" s="34"/>
      <c r="G58" s="34"/>
      <c r="H58" s="34">
        <v>3213</v>
      </c>
      <c r="I58" s="34">
        <v>3534</v>
      </c>
      <c r="J58" s="34">
        <v>3362</v>
      </c>
      <c r="K58" s="34">
        <v>3370</v>
      </c>
      <c r="L58" s="34">
        <v>4670</v>
      </c>
      <c r="M58" s="34">
        <v>5100</v>
      </c>
      <c r="N58" s="34"/>
      <c r="O58" s="34"/>
      <c r="P58" s="34"/>
      <c r="Q58" s="34"/>
      <c r="R58" s="34"/>
      <c r="S58" s="35"/>
    </row>
    <row r="59" spans="1:23" x14ac:dyDescent="0.3">
      <c r="A59" s="36"/>
      <c r="B59" s="37"/>
      <c r="C59" s="285"/>
      <c r="D59" s="37"/>
      <c r="E59" s="37"/>
      <c r="F59" s="37"/>
      <c r="G59" s="37"/>
      <c r="H59" s="37"/>
      <c r="I59" s="37"/>
      <c r="J59" s="37"/>
      <c r="K59" s="37"/>
      <c r="L59" s="37"/>
      <c r="M59" s="37"/>
      <c r="N59" s="37"/>
      <c r="O59" s="37"/>
      <c r="P59" s="4"/>
      <c r="Q59" s="4"/>
      <c r="R59" s="4"/>
      <c r="S59" s="4"/>
      <c r="T59" s="4"/>
      <c r="U59" s="4"/>
      <c r="V59" s="4"/>
      <c r="W59" s="4"/>
    </row>
    <row r="60" spans="1:23" x14ac:dyDescent="0.3">
      <c r="A60" s="25" t="s">
        <v>39</v>
      </c>
      <c r="B60" s="25"/>
      <c r="C60" s="273"/>
      <c r="D60" s="25"/>
      <c r="E60" s="25"/>
      <c r="F60" s="25"/>
      <c r="G60" s="25"/>
      <c r="H60" s="25"/>
      <c r="I60" s="25"/>
      <c r="J60" s="25"/>
      <c r="K60" s="25"/>
      <c r="L60" s="25"/>
      <c r="M60" s="25"/>
      <c r="N60" s="25"/>
      <c r="O60" s="25"/>
      <c r="P60" s="25"/>
      <c r="Q60" s="25"/>
      <c r="R60" s="25"/>
      <c r="S60" s="25"/>
    </row>
    <row r="61" spans="1:23" x14ac:dyDescent="0.3">
      <c r="A61" s="26" t="s">
        <v>40</v>
      </c>
      <c r="B61" s="391" t="s">
        <v>45</v>
      </c>
      <c r="C61" s="392"/>
      <c r="D61" s="392"/>
      <c r="E61" s="392"/>
      <c r="F61" s="393"/>
      <c r="G61" s="25"/>
      <c r="H61" s="391" t="s">
        <v>46</v>
      </c>
      <c r="I61" s="392"/>
      <c r="J61" s="392"/>
      <c r="K61" s="392"/>
      <c r="L61" s="392"/>
      <c r="M61" s="393"/>
      <c r="N61" s="391" t="s">
        <v>47</v>
      </c>
      <c r="O61" s="392"/>
      <c r="P61" s="392"/>
      <c r="Q61" s="392"/>
      <c r="R61" s="392"/>
      <c r="S61" s="393"/>
    </row>
    <row r="62" spans="1:23" s="29" customFormat="1" x14ac:dyDescent="0.3">
      <c r="A62" s="27" t="s">
        <v>43</v>
      </c>
      <c r="B62" s="28">
        <v>2013</v>
      </c>
      <c r="C62" s="28">
        <v>2014</v>
      </c>
      <c r="D62" s="28">
        <v>2015</v>
      </c>
      <c r="E62" s="28">
        <v>2016</v>
      </c>
      <c r="F62" s="28">
        <v>2017</v>
      </c>
      <c r="G62" s="28">
        <v>2018</v>
      </c>
      <c r="H62" s="28">
        <v>2013</v>
      </c>
      <c r="I62" s="28">
        <v>2014</v>
      </c>
      <c r="J62" s="28">
        <v>2015</v>
      </c>
      <c r="K62" s="28">
        <v>2016</v>
      </c>
      <c r="L62" s="28">
        <v>2017</v>
      </c>
      <c r="M62" s="28">
        <v>2018</v>
      </c>
      <c r="N62" s="28">
        <v>2013</v>
      </c>
      <c r="O62" s="28">
        <v>2014</v>
      </c>
      <c r="P62" s="28">
        <v>2015</v>
      </c>
      <c r="Q62" s="28">
        <v>2016</v>
      </c>
      <c r="R62" s="28">
        <v>2017</v>
      </c>
      <c r="S62" s="28">
        <v>2018</v>
      </c>
    </row>
    <row r="63" spans="1:23" x14ac:dyDescent="0.3">
      <c r="A63" s="30" t="s">
        <v>44</v>
      </c>
      <c r="B63" s="31"/>
      <c r="C63" s="305"/>
      <c r="D63" s="31">
        <v>1</v>
      </c>
      <c r="E63" s="31">
        <v>1</v>
      </c>
      <c r="F63" s="31">
        <v>2</v>
      </c>
      <c r="G63" s="31">
        <v>3</v>
      </c>
      <c r="H63" s="38"/>
      <c r="I63" s="38"/>
      <c r="J63" s="38"/>
      <c r="K63" s="38"/>
      <c r="L63" s="38"/>
      <c r="M63" s="38"/>
      <c r="N63" s="39">
        <f t="shared" ref="N63:S64" si="0">SUM(B57,H57,N57,B63,H63)</f>
        <v>10</v>
      </c>
      <c r="O63" s="39">
        <f t="shared" si="0"/>
        <v>10</v>
      </c>
      <c r="P63" s="39">
        <f t="shared" si="0"/>
        <v>12</v>
      </c>
      <c r="Q63" s="39">
        <f t="shared" si="0"/>
        <v>12</v>
      </c>
      <c r="R63" s="39">
        <f t="shared" si="0"/>
        <v>17</v>
      </c>
      <c r="S63" s="40">
        <f t="shared" si="0"/>
        <v>24</v>
      </c>
    </row>
    <row r="64" spans="1:23" x14ac:dyDescent="0.3">
      <c r="A64" s="33" t="s">
        <v>17</v>
      </c>
      <c r="B64" s="34"/>
      <c r="C64" s="306"/>
      <c r="D64" s="34">
        <v>5</v>
      </c>
      <c r="E64" s="34">
        <v>7</v>
      </c>
      <c r="F64" s="34">
        <v>10</v>
      </c>
      <c r="G64" s="34">
        <v>15</v>
      </c>
      <c r="H64" s="41"/>
      <c r="I64" s="41"/>
      <c r="J64" s="41"/>
      <c r="K64" s="41"/>
      <c r="L64" s="41"/>
      <c r="M64" s="41"/>
      <c r="N64" s="42">
        <f t="shared" si="0"/>
        <v>3213</v>
      </c>
      <c r="O64" s="42">
        <f t="shared" si="0"/>
        <v>3534</v>
      </c>
      <c r="P64" s="42">
        <f t="shared" si="0"/>
        <v>3367</v>
      </c>
      <c r="Q64" s="42">
        <f t="shared" si="0"/>
        <v>3377</v>
      </c>
      <c r="R64" s="42">
        <f t="shared" si="0"/>
        <v>4680</v>
      </c>
      <c r="S64" s="43">
        <f t="shared" si="0"/>
        <v>5115</v>
      </c>
    </row>
    <row r="65" spans="1:23" x14ac:dyDescent="0.3">
      <c r="A65" s="36"/>
      <c r="B65" s="37"/>
      <c r="C65" s="285"/>
      <c r="D65" s="37"/>
      <c r="E65" s="37"/>
      <c r="F65" s="37"/>
      <c r="G65" s="37"/>
      <c r="H65" s="37"/>
      <c r="I65" s="37"/>
      <c r="J65" s="37"/>
      <c r="K65" s="4"/>
      <c r="L65" s="4"/>
      <c r="M65" s="4"/>
      <c r="N65" s="4"/>
      <c r="O65" s="4"/>
      <c r="P65" s="4"/>
      <c r="Q65" s="4"/>
      <c r="R65" s="4"/>
      <c r="S65" s="4"/>
      <c r="T65" s="4"/>
    </row>
    <row r="66" spans="1:23" x14ac:dyDescent="0.3">
      <c r="A66" s="384" t="s">
        <v>48</v>
      </c>
      <c r="B66" s="385"/>
      <c r="C66" s="385"/>
      <c r="D66" s="385"/>
      <c r="E66" s="385"/>
      <c r="F66" s="385"/>
      <c r="G66" s="385"/>
      <c r="H66" s="385"/>
      <c r="I66" s="385"/>
      <c r="J66" s="385"/>
      <c r="K66" s="385"/>
      <c r="L66" s="385"/>
      <c r="M66" s="385"/>
      <c r="N66" s="385"/>
      <c r="O66" s="385"/>
      <c r="P66" s="385"/>
      <c r="Q66" s="385"/>
      <c r="R66" s="385"/>
      <c r="S66" s="386"/>
    </row>
    <row r="67" spans="1:23" x14ac:dyDescent="0.3">
      <c r="A67" s="44" t="s">
        <v>40</v>
      </c>
      <c r="B67" s="387" t="s">
        <v>23</v>
      </c>
      <c r="C67" s="388"/>
      <c r="D67" s="388"/>
      <c r="E67" s="388"/>
      <c r="F67" s="388"/>
      <c r="G67" s="389"/>
      <c r="H67" s="387" t="s">
        <v>41</v>
      </c>
      <c r="I67" s="388"/>
      <c r="J67" s="388"/>
      <c r="K67" s="388"/>
      <c r="L67" s="388"/>
      <c r="M67" s="389"/>
      <c r="N67" s="387" t="s">
        <v>42</v>
      </c>
      <c r="O67" s="388"/>
      <c r="P67" s="388"/>
      <c r="Q67" s="388"/>
      <c r="R67" s="388"/>
      <c r="S67" s="389"/>
    </row>
    <row r="68" spans="1:23" s="29" customFormat="1" x14ac:dyDescent="0.3">
      <c r="A68" s="45" t="s">
        <v>43</v>
      </c>
      <c r="B68" s="46">
        <v>2013</v>
      </c>
      <c r="C68" s="46">
        <v>2014</v>
      </c>
      <c r="D68" s="47">
        <v>2015</v>
      </c>
      <c r="E68" s="47">
        <v>2016</v>
      </c>
      <c r="F68" s="46">
        <v>2017</v>
      </c>
      <c r="G68" s="46">
        <v>2018</v>
      </c>
      <c r="H68" s="46">
        <v>2013</v>
      </c>
      <c r="I68" s="46">
        <v>2014</v>
      </c>
      <c r="J68" s="47">
        <v>2015</v>
      </c>
      <c r="K68" s="47">
        <v>2016</v>
      </c>
      <c r="L68" s="46">
        <v>2017</v>
      </c>
      <c r="M68" s="46">
        <v>2018</v>
      </c>
      <c r="N68" s="46">
        <v>2013</v>
      </c>
      <c r="O68" s="46">
        <v>2014</v>
      </c>
      <c r="P68" s="47">
        <v>2015</v>
      </c>
      <c r="Q68" s="47">
        <v>2016</v>
      </c>
      <c r="R68" s="46">
        <v>2017</v>
      </c>
      <c r="S68" s="46">
        <v>2018</v>
      </c>
    </row>
    <row r="69" spans="1:23" x14ac:dyDescent="0.3">
      <c r="A69" s="30" t="s">
        <v>44</v>
      </c>
      <c r="B69" s="31"/>
      <c r="C69" s="305"/>
      <c r="D69" s="31"/>
      <c r="E69" s="31"/>
      <c r="F69" s="31"/>
      <c r="G69" s="31"/>
      <c r="H69" s="31">
        <v>12</v>
      </c>
      <c r="I69" s="31">
        <v>12</v>
      </c>
      <c r="J69" s="31">
        <v>11</v>
      </c>
      <c r="K69" s="31">
        <v>11</v>
      </c>
      <c r="L69" s="31">
        <v>7</v>
      </c>
      <c r="M69" s="31">
        <v>1</v>
      </c>
      <c r="N69" s="31"/>
      <c r="O69" s="31"/>
      <c r="P69" s="31"/>
      <c r="Q69" s="31"/>
      <c r="R69" s="31"/>
      <c r="S69" s="32"/>
    </row>
    <row r="70" spans="1:23" x14ac:dyDescent="0.3">
      <c r="A70" s="33" t="s">
        <v>17</v>
      </c>
      <c r="B70" s="34"/>
      <c r="C70" s="306"/>
      <c r="D70" s="34"/>
      <c r="E70" s="34"/>
      <c r="F70" s="34"/>
      <c r="G70" s="34"/>
      <c r="H70" s="34">
        <v>1178</v>
      </c>
      <c r="I70" s="34">
        <v>1531</v>
      </c>
      <c r="J70" s="34">
        <v>1856</v>
      </c>
      <c r="K70" s="34">
        <v>1900</v>
      </c>
      <c r="L70" s="34">
        <v>840</v>
      </c>
      <c r="M70" s="34">
        <v>245</v>
      </c>
      <c r="N70" s="34"/>
      <c r="O70" s="34"/>
      <c r="P70" s="34"/>
      <c r="Q70" s="34"/>
      <c r="R70" s="34"/>
      <c r="S70" s="35"/>
    </row>
    <row r="71" spans="1:23" x14ac:dyDescent="0.3">
      <c r="A71" s="48"/>
      <c r="B71" s="37"/>
      <c r="C71" s="285"/>
      <c r="D71" s="37"/>
      <c r="E71" s="37"/>
      <c r="F71" s="37"/>
      <c r="G71" s="37"/>
      <c r="H71" s="37"/>
      <c r="I71" s="37"/>
      <c r="J71" s="37"/>
      <c r="K71" s="37"/>
      <c r="L71" s="37"/>
      <c r="M71" s="37"/>
      <c r="N71" s="37"/>
      <c r="O71" s="37"/>
      <c r="P71" s="4"/>
      <c r="Q71" s="4"/>
      <c r="R71" s="4"/>
      <c r="S71" s="4"/>
      <c r="T71" s="4"/>
      <c r="U71" s="4"/>
      <c r="V71" s="4"/>
      <c r="W71" s="4"/>
    </row>
    <row r="72" spans="1:23" x14ac:dyDescent="0.3">
      <c r="A72" s="49" t="s">
        <v>48</v>
      </c>
      <c r="B72" s="49"/>
      <c r="C72" s="307"/>
      <c r="D72" s="49"/>
      <c r="E72" s="49"/>
      <c r="F72" s="49"/>
      <c r="G72" s="49"/>
      <c r="H72" s="49"/>
      <c r="I72" s="49"/>
      <c r="J72" s="49"/>
      <c r="K72" s="49"/>
      <c r="L72" s="49"/>
      <c r="M72" s="49"/>
      <c r="N72" s="49"/>
      <c r="O72" s="49"/>
      <c r="P72" s="49"/>
      <c r="Q72" s="49"/>
      <c r="R72" s="49"/>
      <c r="S72" s="49"/>
    </row>
    <row r="73" spans="1:23" x14ac:dyDescent="0.3">
      <c r="A73" s="44" t="s">
        <v>40</v>
      </c>
      <c r="B73" s="387" t="s">
        <v>45</v>
      </c>
      <c r="C73" s="388"/>
      <c r="D73" s="388"/>
      <c r="E73" s="388"/>
      <c r="F73" s="388"/>
      <c r="G73" s="389"/>
      <c r="H73" s="387" t="s">
        <v>46</v>
      </c>
      <c r="I73" s="388"/>
      <c r="J73" s="388"/>
      <c r="K73" s="388"/>
      <c r="L73" s="388"/>
      <c r="M73" s="389"/>
      <c r="N73" s="387" t="s">
        <v>47</v>
      </c>
      <c r="O73" s="388"/>
      <c r="P73" s="388"/>
      <c r="Q73" s="388"/>
      <c r="R73" s="388"/>
      <c r="S73" s="389"/>
    </row>
    <row r="74" spans="1:23" s="29" customFormat="1" x14ac:dyDescent="0.3">
      <c r="A74" s="50" t="s">
        <v>43</v>
      </c>
      <c r="B74" s="46">
        <v>2013</v>
      </c>
      <c r="C74" s="47">
        <v>2014</v>
      </c>
      <c r="D74" s="47">
        <v>2015</v>
      </c>
      <c r="E74" s="47">
        <v>2016</v>
      </c>
      <c r="F74" s="46">
        <v>2017</v>
      </c>
      <c r="G74" s="46">
        <v>2018</v>
      </c>
      <c r="H74" s="46">
        <v>2013</v>
      </c>
      <c r="I74" s="47">
        <v>2014</v>
      </c>
      <c r="J74" s="47">
        <v>2015</v>
      </c>
      <c r="K74" s="47">
        <v>2016</v>
      </c>
      <c r="L74" s="46">
        <v>2017</v>
      </c>
      <c r="M74" s="46">
        <v>2018</v>
      </c>
      <c r="N74" s="46">
        <v>2013</v>
      </c>
      <c r="O74" s="47">
        <v>2014</v>
      </c>
      <c r="P74" s="47">
        <v>2015</v>
      </c>
      <c r="Q74" s="47">
        <v>2016</v>
      </c>
      <c r="R74" s="46">
        <v>2017</v>
      </c>
      <c r="S74" s="46">
        <v>2018</v>
      </c>
    </row>
    <row r="75" spans="1:23" x14ac:dyDescent="0.3">
      <c r="A75" s="30" t="s">
        <v>44</v>
      </c>
      <c r="B75" s="31"/>
      <c r="C75" s="305"/>
      <c r="D75" s="31"/>
      <c r="E75" s="31"/>
      <c r="F75" s="31"/>
      <c r="G75" s="31"/>
      <c r="H75" s="38"/>
      <c r="I75" s="38"/>
      <c r="J75" s="38"/>
      <c r="K75" s="38"/>
      <c r="L75" s="38"/>
      <c r="M75" s="38"/>
      <c r="N75" s="39">
        <f t="shared" ref="N75:S76" si="1">SUM(B69,H69,N69,B75,H75)</f>
        <v>12</v>
      </c>
      <c r="O75" s="39">
        <f t="shared" si="1"/>
        <v>12</v>
      </c>
      <c r="P75" s="39">
        <f t="shared" si="1"/>
        <v>11</v>
      </c>
      <c r="Q75" s="39">
        <f t="shared" si="1"/>
        <v>11</v>
      </c>
      <c r="R75" s="39">
        <f t="shared" si="1"/>
        <v>7</v>
      </c>
      <c r="S75" s="40">
        <f t="shared" si="1"/>
        <v>1</v>
      </c>
    </row>
    <row r="76" spans="1:23" x14ac:dyDescent="0.3">
      <c r="A76" s="33" t="s">
        <v>17</v>
      </c>
      <c r="B76" s="34"/>
      <c r="C76" s="306"/>
      <c r="D76" s="34"/>
      <c r="E76" s="34"/>
      <c r="F76" s="34"/>
      <c r="G76" s="34"/>
      <c r="H76" s="41"/>
      <c r="I76" s="41"/>
      <c r="J76" s="41"/>
      <c r="K76" s="41"/>
      <c r="L76" s="41"/>
      <c r="M76" s="41"/>
      <c r="N76" s="42">
        <f t="shared" si="1"/>
        <v>1178</v>
      </c>
      <c r="O76" s="42">
        <f t="shared" si="1"/>
        <v>1531</v>
      </c>
      <c r="P76" s="42">
        <f t="shared" si="1"/>
        <v>1856</v>
      </c>
      <c r="Q76" s="42">
        <f t="shared" si="1"/>
        <v>1900</v>
      </c>
      <c r="R76" s="42">
        <f t="shared" si="1"/>
        <v>840</v>
      </c>
      <c r="S76" s="43">
        <f t="shared" si="1"/>
        <v>245</v>
      </c>
    </row>
    <row r="77" spans="1:23" x14ac:dyDescent="0.3">
      <c r="A77" s="51"/>
      <c r="B77" s="52"/>
      <c r="C77" s="308"/>
      <c r="D77" s="52"/>
      <c r="E77" s="52"/>
      <c r="F77" s="52"/>
      <c r="G77" s="52"/>
      <c r="H77" s="52"/>
      <c r="I77" s="52"/>
      <c r="J77" s="52"/>
      <c r="K77" s="52"/>
      <c r="L77" s="52"/>
      <c r="M77" s="52"/>
      <c r="N77" s="52"/>
      <c r="O77" s="52"/>
      <c r="P77" s="29"/>
      <c r="Q77" s="29"/>
      <c r="R77" s="4"/>
      <c r="S77" s="4"/>
      <c r="T77" s="4"/>
      <c r="U77" s="4"/>
      <c r="V77" s="4"/>
      <c r="W77" s="4"/>
    </row>
    <row r="78" spans="1:23" x14ac:dyDescent="0.3">
      <c r="A78" s="399" t="s">
        <v>49</v>
      </c>
      <c r="B78" s="400"/>
      <c r="C78" s="400"/>
      <c r="D78" s="400"/>
      <c r="E78" s="400"/>
      <c r="F78" s="400"/>
      <c r="G78" s="400"/>
      <c r="H78" s="400"/>
      <c r="I78" s="400"/>
      <c r="J78" s="400"/>
      <c r="K78" s="400"/>
      <c r="L78" s="400"/>
      <c r="M78" s="400"/>
      <c r="N78" s="400"/>
      <c r="O78" s="400"/>
      <c r="P78" s="400"/>
      <c r="Q78" s="400"/>
      <c r="R78" s="400"/>
      <c r="S78" s="401"/>
    </row>
    <row r="79" spans="1:23" x14ac:dyDescent="0.3">
      <c r="A79" s="53" t="s">
        <v>40</v>
      </c>
      <c r="B79" s="402" t="s">
        <v>23</v>
      </c>
      <c r="C79" s="403"/>
      <c r="D79" s="403"/>
      <c r="E79" s="403"/>
      <c r="F79" s="403"/>
      <c r="G79" s="404"/>
      <c r="H79" s="402" t="s">
        <v>41</v>
      </c>
      <c r="I79" s="403"/>
      <c r="J79" s="403"/>
      <c r="K79" s="403"/>
      <c r="L79" s="403"/>
      <c r="M79" s="404"/>
      <c r="N79" s="402" t="s">
        <v>42</v>
      </c>
      <c r="O79" s="403"/>
      <c r="P79" s="403"/>
      <c r="Q79" s="403"/>
      <c r="R79" s="403"/>
      <c r="S79" s="404"/>
    </row>
    <row r="80" spans="1:23" s="29" customFormat="1" x14ac:dyDescent="0.3">
      <c r="A80" s="54" t="s">
        <v>43</v>
      </c>
      <c r="B80" s="55">
        <v>2013</v>
      </c>
      <c r="C80" s="55">
        <v>2014</v>
      </c>
      <c r="D80" s="55">
        <v>2015</v>
      </c>
      <c r="E80" s="55">
        <v>2016</v>
      </c>
      <c r="F80" s="55">
        <v>2017</v>
      </c>
      <c r="G80" s="55">
        <v>2018</v>
      </c>
      <c r="H80" s="55">
        <v>2013</v>
      </c>
      <c r="I80" s="55">
        <v>2014</v>
      </c>
      <c r="J80" s="55">
        <v>2015</v>
      </c>
      <c r="K80" s="55">
        <v>2016</v>
      </c>
      <c r="L80" s="55">
        <v>2017</v>
      </c>
      <c r="M80" s="55">
        <v>2018</v>
      </c>
      <c r="N80" s="55">
        <v>2013</v>
      </c>
      <c r="O80" s="55">
        <v>2014</v>
      </c>
      <c r="P80" s="55">
        <v>2015</v>
      </c>
      <c r="Q80" s="55">
        <v>2016</v>
      </c>
      <c r="R80" s="55">
        <v>2017</v>
      </c>
      <c r="S80" s="55">
        <v>2018</v>
      </c>
    </row>
    <row r="81" spans="1:22" x14ac:dyDescent="0.3">
      <c r="A81" s="30" t="s">
        <v>44</v>
      </c>
      <c r="B81" s="56">
        <f t="shared" ref="B81:S82" si="2">SUM(B57,B69)</f>
        <v>0</v>
      </c>
      <c r="C81" s="309">
        <f t="shared" si="2"/>
        <v>0</v>
      </c>
      <c r="D81" s="56"/>
      <c r="E81" s="56">
        <f t="shared" si="2"/>
        <v>0</v>
      </c>
      <c r="F81" s="56">
        <f t="shared" si="2"/>
        <v>0</v>
      </c>
      <c r="G81" s="56">
        <f t="shared" si="2"/>
        <v>0</v>
      </c>
      <c r="H81" s="56">
        <f t="shared" si="2"/>
        <v>22</v>
      </c>
      <c r="I81" s="56">
        <f t="shared" si="2"/>
        <v>22</v>
      </c>
      <c r="J81" s="56">
        <f t="shared" si="2"/>
        <v>22</v>
      </c>
      <c r="K81" s="56">
        <f t="shared" si="2"/>
        <v>22</v>
      </c>
      <c r="L81" s="56">
        <f t="shared" si="2"/>
        <v>22</v>
      </c>
      <c r="M81" s="56">
        <f t="shared" si="2"/>
        <v>22</v>
      </c>
      <c r="N81" s="56">
        <f t="shared" si="2"/>
        <v>0</v>
      </c>
      <c r="O81" s="56">
        <f t="shared" si="2"/>
        <v>0</v>
      </c>
      <c r="P81" s="56">
        <f t="shared" si="2"/>
        <v>0</v>
      </c>
      <c r="Q81" s="56">
        <f t="shared" si="2"/>
        <v>0</v>
      </c>
      <c r="R81" s="56">
        <f t="shared" si="2"/>
        <v>0</v>
      </c>
      <c r="S81" s="57">
        <f t="shared" si="2"/>
        <v>0</v>
      </c>
    </row>
    <row r="82" spans="1:22" x14ac:dyDescent="0.3">
      <c r="A82" s="33" t="s">
        <v>17</v>
      </c>
      <c r="B82" s="58">
        <f t="shared" si="2"/>
        <v>0</v>
      </c>
      <c r="C82" s="310">
        <f t="shared" si="2"/>
        <v>0</v>
      </c>
      <c r="D82" s="58"/>
      <c r="E82" s="58">
        <f t="shared" si="2"/>
        <v>0</v>
      </c>
      <c r="F82" s="58">
        <f t="shared" si="2"/>
        <v>0</v>
      </c>
      <c r="G82" s="58">
        <f t="shared" si="2"/>
        <v>0</v>
      </c>
      <c r="H82" s="58">
        <f t="shared" si="2"/>
        <v>4391</v>
      </c>
      <c r="I82" s="58">
        <f t="shared" si="2"/>
        <v>5065</v>
      </c>
      <c r="J82" s="58">
        <f t="shared" si="2"/>
        <v>5218</v>
      </c>
      <c r="K82" s="58">
        <f t="shared" si="2"/>
        <v>5270</v>
      </c>
      <c r="L82" s="58">
        <f t="shared" si="2"/>
        <v>5510</v>
      </c>
      <c r="M82" s="58">
        <f t="shared" si="2"/>
        <v>5345</v>
      </c>
      <c r="N82" s="58">
        <f t="shared" si="2"/>
        <v>0</v>
      </c>
      <c r="O82" s="58">
        <f t="shared" si="2"/>
        <v>0</v>
      </c>
      <c r="P82" s="58">
        <f t="shared" si="2"/>
        <v>0</v>
      </c>
      <c r="Q82" s="58">
        <f t="shared" si="2"/>
        <v>0</v>
      </c>
      <c r="R82" s="58">
        <f t="shared" si="2"/>
        <v>0</v>
      </c>
      <c r="S82" s="59">
        <f t="shared" si="2"/>
        <v>0</v>
      </c>
    </row>
    <row r="83" spans="1:22" x14ac:dyDescent="0.3">
      <c r="A83" s="48"/>
      <c r="B83" s="60"/>
      <c r="C83" s="311"/>
      <c r="D83" s="60"/>
      <c r="E83" s="60"/>
      <c r="F83" s="60"/>
      <c r="G83" s="60"/>
      <c r="H83" s="60"/>
      <c r="I83" s="60"/>
      <c r="J83" s="60"/>
    </row>
    <row r="84" spans="1:22" x14ac:dyDescent="0.3">
      <c r="A84" s="399" t="s">
        <v>49</v>
      </c>
      <c r="B84" s="400"/>
      <c r="C84" s="400"/>
      <c r="D84" s="400"/>
      <c r="E84" s="400"/>
      <c r="F84" s="400"/>
      <c r="G84" s="400"/>
      <c r="H84" s="400"/>
      <c r="I84" s="400"/>
      <c r="J84" s="400"/>
      <c r="K84" s="400"/>
      <c r="L84" s="400"/>
      <c r="M84" s="400"/>
      <c r="N84" s="400"/>
      <c r="O84" s="400"/>
      <c r="P84" s="400"/>
      <c r="Q84" s="400"/>
      <c r="R84" s="400"/>
      <c r="S84" s="401"/>
    </row>
    <row r="85" spans="1:22" x14ac:dyDescent="0.3">
      <c r="A85" s="53" t="s">
        <v>40</v>
      </c>
      <c r="B85" s="405" t="s">
        <v>45</v>
      </c>
      <c r="C85" s="406"/>
      <c r="D85" s="406"/>
      <c r="E85" s="406"/>
      <c r="F85" s="406"/>
      <c r="G85" s="407"/>
      <c r="H85" s="402" t="s">
        <v>46</v>
      </c>
      <c r="I85" s="403"/>
      <c r="J85" s="403"/>
      <c r="K85" s="403"/>
      <c r="L85" s="403"/>
      <c r="M85" s="404"/>
      <c r="N85" s="405" t="s">
        <v>47</v>
      </c>
      <c r="O85" s="406"/>
      <c r="P85" s="406"/>
      <c r="Q85" s="406"/>
      <c r="R85" s="406"/>
      <c r="S85" s="407"/>
    </row>
    <row r="86" spans="1:22" s="29" customFormat="1" x14ac:dyDescent="0.3">
      <c r="A86" s="54" t="s">
        <v>43</v>
      </c>
      <c r="B86" s="55">
        <v>2013</v>
      </c>
      <c r="C86" s="55">
        <v>2014</v>
      </c>
      <c r="D86" s="55">
        <v>2015</v>
      </c>
      <c r="E86" s="55">
        <v>2016</v>
      </c>
      <c r="F86" s="55">
        <v>2017</v>
      </c>
      <c r="G86" s="55">
        <v>2018</v>
      </c>
      <c r="H86" s="55">
        <v>2013</v>
      </c>
      <c r="I86" s="55">
        <v>2014</v>
      </c>
      <c r="J86" s="55">
        <v>2015</v>
      </c>
      <c r="K86" s="55">
        <v>2016</v>
      </c>
      <c r="L86" s="55">
        <v>2017</v>
      </c>
      <c r="M86" s="55">
        <v>2018</v>
      </c>
      <c r="N86" s="55">
        <v>2013</v>
      </c>
      <c r="O86" s="55">
        <v>2014</v>
      </c>
      <c r="P86" s="55">
        <v>2015</v>
      </c>
      <c r="Q86" s="55">
        <v>2016</v>
      </c>
      <c r="R86" s="55">
        <v>2017</v>
      </c>
      <c r="S86" s="55">
        <v>2018</v>
      </c>
    </row>
    <row r="87" spans="1:22" x14ac:dyDescent="0.3">
      <c r="A87" s="30" t="s">
        <v>44</v>
      </c>
      <c r="B87" s="56">
        <f t="shared" ref="B87:M88" si="3">SUM(B63,B75)</f>
        <v>0</v>
      </c>
      <c r="C87" s="309">
        <f t="shared" si="3"/>
        <v>0</v>
      </c>
      <c r="D87" s="56">
        <f t="shared" si="3"/>
        <v>1</v>
      </c>
      <c r="E87" s="56">
        <f t="shared" si="3"/>
        <v>1</v>
      </c>
      <c r="F87" s="56">
        <f t="shared" si="3"/>
        <v>2</v>
      </c>
      <c r="G87" s="56">
        <f t="shared" si="3"/>
        <v>3</v>
      </c>
      <c r="H87" s="56">
        <f t="shared" si="3"/>
        <v>0</v>
      </c>
      <c r="I87" s="56">
        <f t="shared" si="3"/>
        <v>0</v>
      </c>
      <c r="J87" s="56">
        <f t="shared" si="3"/>
        <v>0</v>
      </c>
      <c r="K87" s="56">
        <f t="shared" si="3"/>
        <v>0</v>
      </c>
      <c r="L87" s="56">
        <f t="shared" si="3"/>
        <v>0</v>
      </c>
      <c r="M87" s="56">
        <f t="shared" si="3"/>
        <v>0</v>
      </c>
      <c r="N87" s="56">
        <f t="shared" ref="N87:S88" si="4">SUM(B81,H81,N81,B87,H87)</f>
        <v>22</v>
      </c>
      <c r="O87" s="56">
        <f t="shared" si="4"/>
        <v>22</v>
      </c>
      <c r="P87" s="56">
        <f t="shared" si="4"/>
        <v>23</v>
      </c>
      <c r="Q87" s="56">
        <f t="shared" si="4"/>
        <v>23</v>
      </c>
      <c r="R87" s="56">
        <f t="shared" si="4"/>
        <v>24</v>
      </c>
      <c r="S87" s="57">
        <f t="shared" si="4"/>
        <v>25</v>
      </c>
    </row>
    <row r="88" spans="1:22" x14ac:dyDescent="0.3">
      <c r="A88" s="33" t="s">
        <v>17</v>
      </c>
      <c r="B88" s="58">
        <f t="shared" si="3"/>
        <v>0</v>
      </c>
      <c r="C88" s="310">
        <f t="shared" si="3"/>
        <v>0</v>
      </c>
      <c r="D88" s="58">
        <f t="shared" si="3"/>
        <v>5</v>
      </c>
      <c r="E88" s="58">
        <f t="shared" si="3"/>
        <v>7</v>
      </c>
      <c r="F88" s="58">
        <f t="shared" si="3"/>
        <v>10</v>
      </c>
      <c r="G88" s="58">
        <f t="shared" si="3"/>
        <v>15</v>
      </c>
      <c r="H88" s="58">
        <f t="shared" si="3"/>
        <v>0</v>
      </c>
      <c r="I88" s="58">
        <f t="shared" si="3"/>
        <v>0</v>
      </c>
      <c r="J88" s="58">
        <f t="shared" si="3"/>
        <v>0</v>
      </c>
      <c r="K88" s="58">
        <f t="shared" si="3"/>
        <v>0</v>
      </c>
      <c r="L88" s="58">
        <f t="shared" si="3"/>
        <v>0</v>
      </c>
      <c r="M88" s="58">
        <f t="shared" si="3"/>
        <v>0</v>
      </c>
      <c r="N88" s="58">
        <f t="shared" si="4"/>
        <v>4391</v>
      </c>
      <c r="O88" s="58">
        <f t="shared" si="4"/>
        <v>5065</v>
      </c>
      <c r="P88" s="58">
        <f t="shared" si="4"/>
        <v>5223</v>
      </c>
      <c r="Q88" s="58">
        <f t="shared" si="4"/>
        <v>5277</v>
      </c>
      <c r="R88" s="58">
        <f t="shared" si="4"/>
        <v>5520</v>
      </c>
      <c r="S88" s="59">
        <f t="shared" si="4"/>
        <v>5360</v>
      </c>
    </row>
    <row r="89" spans="1:22" x14ac:dyDescent="0.3">
      <c r="A89" s="61" t="s">
        <v>50</v>
      </c>
      <c r="B89" s="60"/>
      <c r="C89" s="311"/>
      <c r="D89" s="60"/>
      <c r="E89" s="60"/>
      <c r="F89" s="60"/>
      <c r="G89" s="60"/>
      <c r="H89" s="60"/>
      <c r="I89" s="60"/>
      <c r="J89" s="60"/>
      <c r="K89" s="60"/>
      <c r="L89" s="60"/>
      <c r="M89" s="60"/>
      <c r="N89" s="60"/>
      <c r="O89" s="60"/>
      <c r="P89" s="60"/>
      <c r="Q89" s="60"/>
      <c r="R89" s="60"/>
    </row>
    <row r="90" spans="1:22" x14ac:dyDescent="0.3">
      <c r="A90" s="61"/>
      <c r="B90" s="60"/>
      <c r="C90" s="311"/>
      <c r="D90" s="60"/>
      <c r="E90" s="60"/>
      <c r="F90" s="60"/>
      <c r="G90" s="60"/>
      <c r="H90" s="60"/>
      <c r="I90" s="60"/>
      <c r="J90" s="60"/>
      <c r="K90" s="60"/>
      <c r="L90" s="60"/>
      <c r="M90" s="60"/>
      <c r="N90" s="60"/>
      <c r="O90" s="60"/>
      <c r="P90" s="60"/>
      <c r="Q90" s="60"/>
      <c r="R90" s="60"/>
    </row>
    <row r="91" spans="1:22" s="62" customFormat="1" x14ac:dyDescent="0.2">
      <c r="A91" s="394" t="s">
        <v>51</v>
      </c>
      <c r="B91" s="395"/>
      <c r="C91" s="395"/>
      <c r="D91" s="395"/>
      <c r="E91" s="395"/>
      <c r="F91" s="395"/>
      <c r="G91" s="395"/>
      <c r="H91" s="395"/>
      <c r="I91" s="395"/>
      <c r="J91" s="395"/>
      <c r="K91" s="395"/>
      <c r="L91" s="395"/>
      <c r="M91" s="395"/>
      <c r="N91" s="395"/>
      <c r="O91" s="395"/>
      <c r="P91" s="395"/>
      <c r="Q91" s="395"/>
      <c r="R91" s="395"/>
      <c r="S91" s="396"/>
    </row>
    <row r="92" spans="1:22" s="62" customFormat="1" x14ac:dyDescent="0.2">
      <c r="A92" s="63"/>
      <c r="B92" s="64"/>
      <c r="C92" s="312"/>
      <c r="D92" s="64"/>
      <c r="E92" s="64"/>
      <c r="F92" s="64"/>
      <c r="G92" s="64"/>
      <c r="H92" s="64"/>
      <c r="I92" s="64"/>
      <c r="J92" s="64"/>
      <c r="K92" s="64"/>
      <c r="L92" s="64"/>
      <c r="M92" s="64"/>
      <c r="N92" s="64"/>
      <c r="O92" s="64"/>
      <c r="P92" s="64"/>
      <c r="Q92" s="64"/>
      <c r="R92" s="64"/>
      <c r="S92" s="64"/>
      <c r="T92" s="64"/>
      <c r="U92" s="64"/>
      <c r="V92" s="64"/>
    </row>
    <row r="93" spans="1:22" s="62" customFormat="1" x14ac:dyDescent="0.3">
      <c r="A93" s="397" t="s">
        <v>52</v>
      </c>
      <c r="B93" s="391" t="s">
        <v>53</v>
      </c>
      <c r="C93" s="392"/>
      <c r="D93" s="392"/>
      <c r="E93" s="392"/>
      <c r="F93" s="392"/>
      <c r="G93" s="392"/>
      <c r="H93" s="392"/>
      <c r="I93" s="392"/>
      <c r="J93" s="392"/>
      <c r="K93" s="392"/>
      <c r="L93" s="392"/>
      <c r="M93" s="392"/>
      <c r="N93" s="392"/>
      <c r="O93" s="392"/>
      <c r="P93" s="392"/>
      <c r="Q93" s="392"/>
      <c r="R93" s="392"/>
      <c r="S93" s="393"/>
    </row>
    <row r="94" spans="1:22" s="62" customFormat="1" x14ac:dyDescent="0.3">
      <c r="A94" s="398"/>
      <c r="B94" s="391" t="s">
        <v>23</v>
      </c>
      <c r="C94" s="392"/>
      <c r="D94" s="392"/>
      <c r="E94" s="392"/>
      <c r="F94" s="392"/>
      <c r="G94" s="393"/>
      <c r="H94" s="391" t="s">
        <v>24</v>
      </c>
      <c r="I94" s="392"/>
      <c r="J94" s="392"/>
      <c r="K94" s="392"/>
      <c r="L94" s="392"/>
      <c r="M94" s="393"/>
      <c r="N94" s="391" t="s">
        <v>54</v>
      </c>
      <c r="O94" s="392"/>
      <c r="P94" s="392"/>
      <c r="Q94" s="392"/>
      <c r="R94" s="392"/>
      <c r="S94" s="393"/>
    </row>
    <row r="95" spans="1:22" s="62" customFormat="1" x14ac:dyDescent="0.2">
      <c r="A95" s="398"/>
      <c r="B95" s="65">
        <v>2013</v>
      </c>
      <c r="C95" s="273">
        <v>2014</v>
      </c>
      <c r="D95" s="66">
        <v>2015</v>
      </c>
      <c r="E95" s="66">
        <v>2016</v>
      </c>
      <c r="F95" s="65">
        <v>2017</v>
      </c>
      <c r="G95" s="65">
        <v>2018</v>
      </c>
      <c r="H95" s="65">
        <v>2013</v>
      </c>
      <c r="I95" s="65">
        <v>2014</v>
      </c>
      <c r="J95" s="66">
        <v>2015</v>
      </c>
      <c r="K95" s="66">
        <v>2016</v>
      </c>
      <c r="L95" s="65">
        <v>2017</v>
      </c>
      <c r="M95" s="65">
        <v>2018</v>
      </c>
      <c r="N95" s="65">
        <v>2013</v>
      </c>
      <c r="O95" s="65">
        <v>2014</v>
      </c>
      <c r="P95" s="66">
        <v>2015</v>
      </c>
      <c r="Q95" s="66">
        <v>2016</v>
      </c>
      <c r="R95" s="65">
        <v>2017</v>
      </c>
      <c r="S95" s="65">
        <v>2018</v>
      </c>
    </row>
    <row r="96" spans="1:22" s="62" customFormat="1" x14ac:dyDescent="0.3">
      <c r="A96" s="67" t="s">
        <v>55</v>
      </c>
      <c r="B96" s="31"/>
      <c r="C96" s="305"/>
      <c r="D96" s="31"/>
      <c r="E96" s="31"/>
      <c r="F96" s="31"/>
      <c r="G96" s="31"/>
      <c r="H96" s="31"/>
      <c r="I96" s="31"/>
      <c r="J96" s="31"/>
      <c r="K96" s="31"/>
      <c r="L96" s="31"/>
      <c r="M96" s="31"/>
      <c r="N96" s="31"/>
      <c r="O96" s="31"/>
      <c r="P96" s="31"/>
      <c r="Q96" s="31"/>
      <c r="R96" s="31"/>
      <c r="S96" s="32"/>
    </row>
    <row r="97" spans="1:26" s="62" customFormat="1" x14ac:dyDescent="0.3">
      <c r="A97" s="68" t="s">
        <v>56</v>
      </c>
      <c r="B97" s="69"/>
      <c r="C97" s="313"/>
      <c r="D97" s="69"/>
      <c r="E97" s="69"/>
      <c r="F97" s="69"/>
      <c r="G97" s="69"/>
      <c r="H97" s="18">
        <v>76</v>
      </c>
      <c r="I97" s="18">
        <v>110</v>
      </c>
      <c r="J97" s="18">
        <v>138</v>
      </c>
      <c r="K97" s="18">
        <v>188</v>
      </c>
      <c r="L97" s="69">
        <v>238</v>
      </c>
      <c r="M97" s="69">
        <v>288</v>
      </c>
      <c r="N97" s="69"/>
      <c r="O97" s="69"/>
      <c r="P97" s="69"/>
      <c r="Q97" s="69"/>
      <c r="R97" s="69"/>
      <c r="S97" s="70"/>
    </row>
    <row r="98" spans="1:26" s="62" customFormat="1" x14ac:dyDescent="0.3">
      <c r="A98" s="68" t="s">
        <v>57</v>
      </c>
      <c r="B98" s="69"/>
      <c r="C98" s="313"/>
      <c r="D98" s="69"/>
      <c r="E98" s="69"/>
      <c r="F98" s="69"/>
      <c r="G98" s="69"/>
      <c r="H98" s="69">
        <v>3512</v>
      </c>
      <c r="I98" s="69">
        <v>3739</v>
      </c>
      <c r="J98" s="69">
        <v>4142</v>
      </c>
      <c r="K98" s="69">
        <v>4515</v>
      </c>
      <c r="L98" s="69">
        <v>5016</v>
      </c>
      <c r="M98" s="69">
        <v>5416</v>
      </c>
      <c r="N98" s="69"/>
      <c r="O98" s="69"/>
      <c r="P98" s="69"/>
      <c r="Q98" s="69"/>
      <c r="R98" s="69"/>
      <c r="S98" s="70"/>
    </row>
    <row r="99" spans="1:26" s="62" customFormat="1" x14ac:dyDescent="0.3">
      <c r="A99" s="68" t="s">
        <v>58</v>
      </c>
      <c r="B99" s="69"/>
      <c r="C99" s="313"/>
      <c r="D99" s="69"/>
      <c r="E99" s="69"/>
      <c r="F99" s="69"/>
      <c r="G99" s="69"/>
      <c r="H99" s="69">
        <v>803</v>
      </c>
      <c r="I99" s="69">
        <v>843</v>
      </c>
      <c r="J99" s="69">
        <v>938</v>
      </c>
      <c r="K99" s="69">
        <v>960</v>
      </c>
      <c r="L99" s="69">
        <v>978</v>
      </c>
      <c r="M99" s="69">
        <v>998</v>
      </c>
      <c r="N99" s="69"/>
      <c r="O99" s="69"/>
      <c r="P99" s="69"/>
      <c r="Q99" s="69"/>
      <c r="R99" s="69"/>
      <c r="S99" s="70"/>
    </row>
    <row r="100" spans="1:26" s="62" customFormat="1" x14ac:dyDescent="0.3">
      <c r="A100" s="68" t="s">
        <v>59</v>
      </c>
      <c r="B100" s="69"/>
      <c r="C100" s="313"/>
      <c r="D100" s="69"/>
      <c r="E100" s="69"/>
      <c r="F100" s="69"/>
      <c r="G100" s="69"/>
      <c r="H100" s="69"/>
      <c r="I100" s="69"/>
      <c r="J100" s="69"/>
      <c r="K100" s="69"/>
      <c r="L100" s="69"/>
      <c r="M100" s="69"/>
      <c r="N100" s="69"/>
      <c r="O100" s="69"/>
      <c r="P100" s="69"/>
      <c r="Q100" s="69"/>
      <c r="R100" s="69"/>
      <c r="S100" s="70"/>
    </row>
    <row r="101" spans="1:26" s="62" customFormat="1" x14ac:dyDescent="0.3">
      <c r="A101" s="68" t="s">
        <v>60</v>
      </c>
      <c r="B101" s="69"/>
      <c r="C101" s="313"/>
      <c r="D101" s="69"/>
      <c r="E101" s="69"/>
      <c r="F101" s="69"/>
      <c r="G101" s="69"/>
      <c r="H101" s="69"/>
      <c r="I101" s="69"/>
      <c r="J101" s="69"/>
      <c r="K101" s="69"/>
      <c r="L101" s="69"/>
      <c r="M101" s="69"/>
      <c r="N101" s="69"/>
      <c r="O101" s="69"/>
      <c r="P101" s="69"/>
      <c r="Q101" s="69"/>
      <c r="R101" s="69"/>
      <c r="S101" s="70"/>
    </row>
    <row r="102" spans="1:26" s="62" customFormat="1" x14ac:dyDescent="0.3">
      <c r="A102" s="71" t="s">
        <v>61</v>
      </c>
      <c r="B102" s="69"/>
      <c r="C102" s="313"/>
      <c r="D102" s="69"/>
      <c r="E102" s="69"/>
      <c r="F102" s="69"/>
      <c r="G102" s="69"/>
      <c r="H102" s="69"/>
      <c r="I102" s="69"/>
      <c r="J102" s="69"/>
      <c r="K102" s="69"/>
      <c r="L102" s="69"/>
      <c r="M102" s="69"/>
      <c r="N102" s="69"/>
      <c r="O102" s="69"/>
      <c r="P102" s="69"/>
      <c r="Q102" s="69"/>
      <c r="R102" s="69"/>
      <c r="S102" s="70"/>
    </row>
    <row r="103" spans="1:26" s="62" customFormat="1" x14ac:dyDescent="0.3">
      <c r="A103" s="71" t="s">
        <v>62</v>
      </c>
      <c r="B103" s="69"/>
      <c r="C103" s="313"/>
      <c r="D103" s="69"/>
      <c r="E103" s="69"/>
      <c r="F103" s="69"/>
      <c r="G103" s="69"/>
      <c r="H103" s="69"/>
      <c r="I103" s="69"/>
      <c r="J103" s="69"/>
      <c r="K103" s="69"/>
      <c r="L103" s="69"/>
      <c r="M103" s="69"/>
      <c r="N103" s="69"/>
      <c r="O103" s="69"/>
      <c r="P103" s="69"/>
      <c r="Q103" s="69"/>
      <c r="R103" s="69"/>
      <c r="S103" s="70"/>
    </row>
    <row r="104" spans="1:26" s="62" customFormat="1" x14ac:dyDescent="0.3">
      <c r="A104" s="72" t="s">
        <v>47</v>
      </c>
      <c r="B104" s="58">
        <f t="shared" ref="B104:S104" si="5">SUM(B96:B103)</f>
        <v>0</v>
      </c>
      <c r="C104" s="310">
        <f t="shared" si="5"/>
        <v>0</v>
      </c>
      <c r="D104" s="58">
        <f t="shared" si="5"/>
        <v>0</v>
      </c>
      <c r="E104" s="58">
        <f t="shared" si="5"/>
        <v>0</v>
      </c>
      <c r="F104" s="58">
        <f t="shared" si="5"/>
        <v>0</v>
      </c>
      <c r="G104" s="58">
        <f t="shared" si="5"/>
        <v>0</v>
      </c>
      <c r="H104" s="58">
        <f t="shared" si="5"/>
        <v>4391</v>
      </c>
      <c r="I104" s="58">
        <f t="shared" si="5"/>
        <v>4692</v>
      </c>
      <c r="J104" s="58">
        <f t="shared" si="5"/>
        <v>5218</v>
      </c>
      <c r="K104" s="58">
        <f t="shared" si="5"/>
        <v>5663</v>
      </c>
      <c r="L104" s="58">
        <f t="shared" si="5"/>
        <v>6232</v>
      </c>
      <c r="M104" s="58">
        <f t="shared" si="5"/>
        <v>6702</v>
      </c>
      <c r="N104" s="58">
        <f t="shared" si="5"/>
        <v>0</v>
      </c>
      <c r="O104" s="58">
        <f t="shared" si="5"/>
        <v>0</v>
      </c>
      <c r="P104" s="58">
        <f t="shared" si="5"/>
        <v>0</v>
      </c>
      <c r="Q104" s="58">
        <f t="shared" si="5"/>
        <v>0</v>
      </c>
      <c r="R104" s="58">
        <f t="shared" si="5"/>
        <v>0</v>
      </c>
      <c r="S104" s="59">
        <f t="shared" si="5"/>
        <v>0</v>
      </c>
      <c r="T104" s="73"/>
    </row>
    <row r="105" spans="1:26" s="62" customFormat="1" x14ac:dyDescent="0.3">
      <c r="A105" s="74" t="s">
        <v>50</v>
      </c>
      <c r="B105" s="74"/>
      <c r="C105" s="283"/>
      <c r="D105" s="74"/>
      <c r="E105" s="74"/>
      <c r="F105" s="74"/>
      <c r="G105" s="74"/>
      <c r="H105" s="74"/>
      <c r="I105" s="74"/>
      <c r="J105" s="74"/>
      <c r="K105" s="74"/>
      <c r="L105" s="74"/>
      <c r="M105" s="74"/>
      <c r="N105" s="74"/>
      <c r="O105" s="74"/>
      <c r="P105" s="74"/>
      <c r="Q105" s="74"/>
      <c r="R105" s="74"/>
      <c r="S105" s="74"/>
      <c r="T105" s="74"/>
      <c r="U105" s="74"/>
      <c r="V105" s="74"/>
      <c r="W105" s="73"/>
      <c r="X105" s="73"/>
      <c r="Y105" s="73"/>
      <c r="Z105" s="73"/>
    </row>
    <row r="106" spans="1:26" s="62" customFormat="1" x14ac:dyDescent="0.3">
      <c r="A106" s="75"/>
      <c r="B106" s="75"/>
      <c r="C106" s="271"/>
      <c r="D106" s="75"/>
      <c r="E106" s="75"/>
      <c r="F106" s="75"/>
      <c r="G106" s="75"/>
      <c r="H106" s="75"/>
      <c r="I106" s="75"/>
      <c r="J106" s="75"/>
      <c r="K106" s="75"/>
      <c r="L106" s="75"/>
      <c r="M106" s="75"/>
      <c r="N106" s="75"/>
      <c r="O106" s="75"/>
      <c r="P106" s="75"/>
      <c r="Q106" s="75"/>
      <c r="R106" s="75"/>
      <c r="S106" s="75"/>
      <c r="T106" s="75"/>
      <c r="U106" s="75"/>
      <c r="V106" s="75"/>
      <c r="W106" s="75"/>
      <c r="X106" s="73"/>
      <c r="Y106" s="73"/>
    </row>
    <row r="107" spans="1:26" s="62" customFormat="1" x14ac:dyDescent="0.2">
      <c r="A107" s="76" t="s">
        <v>63</v>
      </c>
      <c r="B107" s="77"/>
      <c r="C107" s="277"/>
      <c r="D107" s="77"/>
      <c r="E107" s="77"/>
      <c r="F107" s="77"/>
      <c r="G107" s="77"/>
      <c r="H107" s="77"/>
      <c r="I107" s="77"/>
      <c r="J107" s="77"/>
      <c r="K107" s="77"/>
      <c r="L107" s="77"/>
      <c r="M107" s="77"/>
      <c r="N107" s="77"/>
      <c r="O107" s="77"/>
      <c r="P107" s="77"/>
      <c r="Q107" s="77"/>
      <c r="R107" s="77"/>
      <c r="S107" s="77"/>
    </row>
    <row r="108" spans="1:26" s="62" customFormat="1" x14ac:dyDescent="0.2">
      <c r="A108" s="78"/>
      <c r="B108" s="411">
        <v>2013</v>
      </c>
      <c r="C108" s="412"/>
      <c r="D108" s="412"/>
      <c r="E108" s="411">
        <v>2014</v>
      </c>
      <c r="F108" s="412"/>
      <c r="G108" s="412"/>
      <c r="H108" s="413">
        <v>2015</v>
      </c>
      <c r="I108" s="414"/>
      <c r="J108" s="415"/>
      <c r="K108" s="414">
        <v>2016</v>
      </c>
      <c r="L108" s="414"/>
      <c r="M108" s="415"/>
      <c r="N108" s="411">
        <v>2017</v>
      </c>
      <c r="O108" s="412"/>
      <c r="P108" s="412"/>
      <c r="Q108" s="411">
        <v>2018</v>
      </c>
      <c r="R108" s="412"/>
      <c r="S108" s="412"/>
    </row>
    <row r="109" spans="1:26" s="62" customFormat="1" x14ac:dyDescent="0.3">
      <c r="A109" s="78"/>
      <c r="B109" s="79" t="s">
        <v>64</v>
      </c>
      <c r="C109" s="276" t="s">
        <v>65</v>
      </c>
      <c r="D109" s="79" t="s">
        <v>66</v>
      </c>
      <c r="E109" s="79" t="s">
        <v>64</v>
      </c>
      <c r="F109" s="79" t="s">
        <v>65</v>
      </c>
      <c r="G109" s="79" t="s">
        <v>66</v>
      </c>
      <c r="H109" s="79" t="s">
        <v>64</v>
      </c>
      <c r="I109" s="79" t="s">
        <v>65</v>
      </c>
      <c r="J109" s="79" t="s">
        <v>66</v>
      </c>
      <c r="K109" s="79" t="s">
        <v>64</v>
      </c>
      <c r="L109" s="79" t="s">
        <v>65</v>
      </c>
      <c r="M109" s="79" t="s">
        <v>66</v>
      </c>
      <c r="N109" s="79" t="s">
        <v>64</v>
      </c>
      <c r="O109" s="79" t="s">
        <v>65</v>
      </c>
      <c r="P109" s="79" t="s">
        <v>66</v>
      </c>
      <c r="Q109" s="79" t="s">
        <v>64</v>
      </c>
      <c r="R109" s="79" t="s">
        <v>65</v>
      </c>
      <c r="S109" s="79" t="s">
        <v>66</v>
      </c>
    </row>
    <row r="110" spans="1:26" s="62" customFormat="1" x14ac:dyDescent="0.3">
      <c r="A110" s="67" t="s">
        <v>67</v>
      </c>
      <c r="B110" s="80">
        <v>18</v>
      </c>
      <c r="C110" s="314">
        <v>11</v>
      </c>
      <c r="D110" s="81">
        <f>SUM(B110:C110)</f>
        <v>29</v>
      </c>
      <c r="E110" s="80">
        <v>20</v>
      </c>
      <c r="F110" s="80">
        <v>12</v>
      </c>
      <c r="G110" s="81">
        <f>SUM(E110:F110)</f>
        <v>32</v>
      </c>
      <c r="H110" s="82">
        <v>21</v>
      </c>
      <c r="I110" s="82">
        <v>10</v>
      </c>
      <c r="J110" s="81">
        <f>SUM(H110:I110)</f>
        <v>31</v>
      </c>
      <c r="K110" s="80">
        <v>21</v>
      </c>
      <c r="L110" s="80">
        <v>10</v>
      </c>
      <c r="M110" s="81">
        <f>SUM(K110:L110)</f>
        <v>31</v>
      </c>
      <c r="N110" s="80">
        <v>25</v>
      </c>
      <c r="O110" s="80">
        <v>12</v>
      </c>
      <c r="P110" s="81">
        <f>SUM(N110:O110)</f>
        <v>37</v>
      </c>
      <c r="Q110" s="80">
        <v>25</v>
      </c>
      <c r="R110" s="80">
        <v>18</v>
      </c>
      <c r="S110" s="83">
        <f>SUM(Q110:R110)</f>
        <v>43</v>
      </c>
    </row>
    <row r="111" spans="1:26" s="62" customFormat="1" x14ac:dyDescent="0.3">
      <c r="A111" s="84" t="s">
        <v>68</v>
      </c>
      <c r="B111" s="85">
        <v>166</v>
      </c>
      <c r="C111" s="315">
        <v>120</v>
      </c>
      <c r="D111" s="86">
        <f>SUM(B111:C111)</f>
        <v>286</v>
      </c>
      <c r="E111" s="85">
        <v>166</v>
      </c>
      <c r="F111" s="85">
        <v>120</v>
      </c>
      <c r="G111" s="86">
        <f>SUM(E111:F111)</f>
        <v>286</v>
      </c>
      <c r="H111" s="87">
        <v>192</v>
      </c>
      <c r="I111" s="87">
        <v>142</v>
      </c>
      <c r="J111" s="86">
        <f>SUM(H111:I111)</f>
        <v>334</v>
      </c>
      <c r="K111" s="85">
        <v>192</v>
      </c>
      <c r="L111" s="85">
        <v>142</v>
      </c>
      <c r="M111" s="86">
        <f>SUM(K111:L111)</f>
        <v>334</v>
      </c>
      <c r="N111" s="85">
        <v>194</v>
      </c>
      <c r="O111" s="85">
        <v>141</v>
      </c>
      <c r="P111" s="86">
        <f>SUM(N111:O111)</f>
        <v>335</v>
      </c>
      <c r="Q111" s="85">
        <v>196</v>
      </c>
      <c r="R111" s="85">
        <v>146</v>
      </c>
      <c r="S111" s="88">
        <f>SUM(Q111:R111)</f>
        <v>342</v>
      </c>
    </row>
    <row r="112" spans="1:26" s="62" customFormat="1" x14ac:dyDescent="0.3">
      <c r="A112" s="68" t="s">
        <v>69</v>
      </c>
      <c r="B112" s="86">
        <f>SUM(B110:B111)</f>
        <v>184</v>
      </c>
      <c r="C112" s="316">
        <f>SUM(C110:C111)</f>
        <v>131</v>
      </c>
      <c r="D112" s="86">
        <f>SUM(B112:C112)</f>
        <v>315</v>
      </c>
      <c r="E112" s="86">
        <f>SUM(E110:E111)</f>
        <v>186</v>
      </c>
      <c r="F112" s="86">
        <f>SUM(F110:F111)</f>
        <v>132</v>
      </c>
      <c r="G112" s="86">
        <f>SUM(E112:F112)</f>
        <v>318</v>
      </c>
      <c r="H112" s="86">
        <f>SUM(H110:H111)</f>
        <v>213</v>
      </c>
      <c r="I112" s="86">
        <f>SUM(I110:I111)</f>
        <v>152</v>
      </c>
      <c r="J112" s="86">
        <f>SUM(H112:I112)</f>
        <v>365</v>
      </c>
      <c r="K112" s="86">
        <f>SUM(K110:K111)</f>
        <v>213</v>
      </c>
      <c r="L112" s="86">
        <f>SUM(L110:L111)</f>
        <v>152</v>
      </c>
      <c r="M112" s="86">
        <f>SUM(K112:L112)</f>
        <v>365</v>
      </c>
      <c r="N112" s="86">
        <f>SUM(N110:N111)</f>
        <v>219</v>
      </c>
      <c r="O112" s="86">
        <f>SUM(O110:O111)</f>
        <v>153</v>
      </c>
      <c r="P112" s="86">
        <f>SUM(N112:O112)</f>
        <v>372</v>
      </c>
      <c r="Q112" s="86">
        <f>SUM(Q110:Q111)</f>
        <v>221</v>
      </c>
      <c r="R112" s="86">
        <f>SUM(R110:R111)</f>
        <v>164</v>
      </c>
      <c r="S112" s="88">
        <f>SUM(Q112:R112)</f>
        <v>385</v>
      </c>
    </row>
    <row r="113" spans="1:28" s="62" customFormat="1" x14ac:dyDescent="0.3">
      <c r="A113" s="89" t="s">
        <v>70</v>
      </c>
      <c r="B113" s="90">
        <f t="shared" ref="B113:S113" si="6">IFERROR(B110*100/B112,"")</f>
        <v>9.7826086956521738</v>
      </c>
      <c r="C113" s="317">
        <f t="shared" si="6"/>
        <v>8.3969465648854964</v>
      </c>
      <c r="D113" s="90">
        <f t="shared" si="6"/>
        <v>9.2063492063492056</v>
      </c>
      <c r="E113" s="90">
        <f t="shared" si="6"/>
        <v>10.75268817204301</v>
      </c>
      <c r="F113" s="90">
        <f t="shared" si="6"/>
        <v>9.0909090909090917</v>
      </c>
      <c r="G113" s="90">
        <f t="shared" si="6"/>
        <v>10.062893081761006</v>
      </c>
      <c r="H113" s="90">
        <f t="shared" si="6"/>
        <v>9.8591549295774641</v>
      </c>
      <c r="I113" s="90">
        <f t="shared" si="6"/>
        <v>6.5789473684210522</v>
      </c>
      <c r="J113" s="90">
        <f t="shared" si="6"/>
        <v>8.493150684931507</v>
      </c>
      <c r="K113" s="90">
        <f t="shared" si="6"/>
        <v>9.8591549295774641</v>
      </c>
      <c r="L113" s="90">
        <f t="shared" si="6"/>
        <v>6.5789473684210522</v>
      </c>
      <c r="M113" s="90">
        <f t="shared" si="6"/>
        <v>8.493150684931507</v>
      </c>
      <c r="N113" s="90">
        <f t="shared" si="6"/>
        <v>11.415525114155251</v>
      </c>
      <c r="O113" s="90">
        <f t="shared" si="6"/>
        <v>7.8431372549019605</v>
      </c>
      <c r="P113" s="90">
        <f t="shared" si="6"/>
        <v>9.9462365591397841</v>
      </c>
      <c r="Q113" s="90">
        <f t="shared" si="6"/>
        <v>11.312217194570136</v>
      </c>
      <c r="R113" s="90">
        <f t="shared" si="6"/>
        <v>10.975609756097562</v>
      </c>
      <c r="S113" s="91">
        <f t="shared" si="6"/>
        <v>11.168831168831169</v>
      </c>
    </row>
    <row r="114" spans="1:28" s="62" customFormat="1" x14ac:dyDescent="0.2">
      <c r="A114" s="408" t="s">
        <v>50</v>
      </c>
      <c r="B114" s="408"/>
      <c r="C114" s="408"/>
      <c r="D114" s="408"/>
      <c r="E114" s="408"/>
      <c r="F114" s="408"/>
      <c r="G114" s="408"/>
      <c r="H114" s="408"/>
      <c r="I114" s="408"/>
      <c r="J114" s="408"/>
      <c r="K114" s="408"/>
      <c r="L114" s="408"/>
      <c r="M114" s="408"/>
      <c r="N114" s="408"/>
      <c r="O114" s="408"/>
      <c r="P114" s="408"/>
      <c r="Q114" s="408"/>
      <c r="R114" s="408"/>
      <c r="S114" s="408"/>
      <c r="T114" s="408"/>
      <c r="U114" s="408"/>
      <c r="V114" s="408"/>
      <c r="Z114" s="92"/>
      <c r="AA114" s="92"/>
      <c r="AB114" s="92"/>
    </row>
    <row r="115" spans="1:28" s="62" customFormat="1" x14ac:dyDescent="0.2">
      <c r="A115" s="93"/>
      <c r="B115" s="93"/>
      <c r="C115" s="271"/>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row>
    <row r="116" spans="1:28" s="62" customFormat="1" x14ac:dyDescent="0.2">
      <c r="A116" s="409" t="s">
        <v>71</v>
      </c>
      <c r="B116" s="411">
        <v>2013</v>
      </c>
      <c r="C116" s="412"/>
      <c r="D116" s="412"/>
      <c r="E116" s="411">
        <v>2014</v>
      </c>
      <c r="F116" s="412"/>
      <c r="G116" s="412"/>
      <c r="H116" s="413">
        <v>2015</v>
      </c>
      <c r="I116" s="414"/>
      <c r="J116" s="415"/>
      <c r="K116" s="414">
        <v>2016</v>
      </c>
      <c r="L116" s="414"/>
      <c r="M116" s="415"/>
      <c r="N116" s="411">
        <v>2017</v>
      </c>
      <c r="O116" s="412"/>
      <c r="P116" s="412"/>
      <c r="Q116" s="411">
        <v>2018</v>
      </c>
      <c r="R116" s="412"/>
      <c r="S116" s="412"/>
    </row>
    <row r="117" spans="1:28" s="62" customFormat="1" x14ac:dyDescent="0.3">
      <c r="A117" s="410"/>
      <c r="B117" s="79" t="s">
        <v>64</v>
      </c>
      <c r="C117" s="276" t="s">
        <v>65</v>
      </c>
      <c r="D117" s="79" t="s">
        <v>66</v>
      </c>
      <c r="E117" s="79" t="s">
        <v>64</v>
      </c>
      <c r="F117" s="79" t="s">
        <v>65</v>
      </c>
      <c r="G117" s="79" t="s">
        <v>66</v>
      </c>
      <c r="H117" s="79" t="s">
        <v>64</v>
      </c>
      <c r="I117" s="79" t="s">
        <v>65</v>
      </c>
      <c r="J117" s="79" t="s">
        <v>66</v>
      </c>
      <c r="K117" s="79" t="s">
        <v>64</v>
      </c>
      <c r="L117" s="79" t="s">
        <v>65</v>
      </c>
      <c r="M117" s="79" t="s">
        <v>66</v>
      </c>
      <c r="N117" s="79" t="s">
        <v>64</v>
      </c>
      <c r="O117" s="79" t="s">
        <v>65</v>
      </c>
      <c r="P117" s="79" t="s">
        <v>66</v>
      </c>
      <c r="Q117" s="79" t="s">
        <v>64</v>
      </c>
      <c r="R117" s="79" t="s">
        <v>65</v>
      </c>
      <c r="S117" s="79" t="s">
        <v>66</v>
      </c>
    </row>
    <row r="118" spans="1:28" s="62" customFormat="1" x14ac:dyDescent="0.3">
      <c r="A118" s="94" t="s">
        <v>25</v>
      </c>
      <c r="B118" s="80">
        <v>0</v>
      </c>
      <c r="C118" s="314">
        <v>0</v>
      </c>
      <c r="D118" s="81">
        <f t="shared" ref="D118:D127" si="7">+SUM(B118:C118)</f>
        <v>0</v>
      </c>
      <c r="E118" s="80">
        <v>0</v>
      </c>
      <c r="F118" s="80">
        <v>0</v>
      </c>
      <c r="G118" s="81">
        <f t="shared" ref="G118:G120" si="8">+SUM(E118:F118)</f>
        <v>0</v>
      </c>
      <c r="H118" s="82"/>
      <c r="I118" s="82"/>
      <c r="J118" s="81">
        <f>SUM(H118:I118)</f>
        <v>0</v>
      </c>
      <c r="K118" s="80"/>
      <c r="L118" s="80"/>
      <c r="M118" s="81">
        <f t="shared" ref="M118:M127" si="9">+SUM(K118:L118)</f>
        <v>0</v>
      </c>
      <c r="N118" s="80"/>
      <c r="O118" s="80"/>
      <c r="P118" s="81">
        <f t="shared" ref="P118:P120" si="10">+SUM(N118:O118)</f>
        <v>0</v>
      </c>
      <c r="Q118" s="80"/>
      <c r="R118" s="80"/>
      <c r="S118" s="83">
        <f>+SUM(Q118:R118)</f>
        <v>0</v>
      </c>
    </row>
    <row r="119" spans="1:28" s="62" customFormat="1" x14ac:dyDescent="0.3">
      <c r="A119" s="95" t="s">
        <v>26</v>
      </c>
      <c r="B119" s="85">
        <v>5</v>
      </c>
      <c r="C119" s="315">
        <v>5</v>
      </c>
      <c r="D119" s="86">
        <f t="shared" si="7"/>
        <v>10</v>
      </c>
      <c r="E119" s="85">
        <v>5</v>
      </c>
      <c r="F119" s="85">
        <v>5</v>
      </c>
      <c r="G119" s="86">
        <f t="shared" si="8"/>
        <v>10</v>
      </c>
      <c r="H119" s="87">
        <v>4</v>
      </c>
      <c r="I119" s="87">
        <v>3</v>
      </c>
      <c r="J119" s="86">
        <f t="shared" ref="J119:J120" si="11">SUM(H119:I119)</f>
        <v>7</v>
      </c>
      <c r="K119" s="85">
        <v>4</v>
      </c>
      <c r="L119" s="85">
        <v>3</v>
      </c>
      <c r="M119" s="86">
        <f t="shared" si="9"/>
        <v>7</v>
      </c>
      <c r="N119" s="85">
        <v>3</v>
      </c>
      <c r="O119" s="85">
        <v>2</v>
      </c>
      <c r="P119" s="86">
        <f t="shared" si="10"/>
        <v>5</v>
      </c>
      <c r="Q119" s="85">
        <v>3</v>
      </c>
      <c r="R119" s="85">
        <v>0</v>
      </c>
      <c r="S119" s="88">
        <f t="shared" ref="S119:S120" si="12">+SUM(Q119:R119)</f>
        <v>3</v>
      </c>
    </row>
    <row r="120" spans="1:28" s="62" customFormat="1" x14ac:dyDescent="0.3">
      <c r="A120" s="95" t="s">
        <v>27</v>
      </c>
      <c r="B120" s="85">
        <v>13</v>
      </c>
      <c r="C120" s="315">
        <v>6</v>
      </c>
      <c r="D120" s="86">
        <f t="shared" si="7"/>
        <v>19</v>
      </c>
      <c r="E120" s="85">
        <v>15</v>
      </c>
      <c r="F120" s="85">
        <v>7</v>
      </c>
      <c r="G120" s="86">
        <f t="shared" si="8"/>
        <v>22</v>
      </c>
      <c r="H120" s="87">
        <v>17</v>
      </c>
      <c r="I120" s="87">
        <v>7</v>
      </c>
      <c r="J120" s="86">
        <f t="shared" si="11"/>
        <v>24</v>
      </c>
      <c r="K120" s="85">
        <v>17</v>
      </c>
      <c r="L120" s="85">
        <v>7</v>
      </c>
      <c r="M120" s="86">
        <f t="shared" si="9"/>
        <v>24</v>
      </c>
      <c r="N120" s="85">
        <v>22</v>
      </c>
      <c r="O120" s="85">
        <v>10</v>
      </c>
      <c r="P120" s="86">
        <f t="shared" si="10"/>
        <v>32</v>
      </c>
      <c r="Q120" s="85">
        <v>22</v>
      </c>
      <c r="R120" s="85">
        <v>18</v>
      </c>
      <c r="S120" s="88">
        <f t="shared" si="12"/>
        <v>40</v>
      </c>
    </row>
    <row r="121" spans="1:28" s="62" customFormat="1" x14ac:dyDescent="0.3">
      <c r="A121" s="96" t="s">
        <v>54</v>
      </c>
      <c r="B121" s="97">
        <f t="shared" ref="B121:M121" si="13">SUM(B118:B120)</f>
        <v>18</v>
      </c>
      <c r="C121" s="318">
        <f t="shared" si="13"/>
        <v>11</v>
      </c>
      <c r="D121" s="97">
        <f t="shared" si="13"/>
        <v>29</v>
      </c>
      <c r="E121" s="97">
        <f t="shared" si="13"/>
        <v>20</v>
      </c>
      <c r="F121" s="97">
        <f>SUM(F118:F120)</f>
        <v>12</v>
      </c>
      <c r="G121" s="97">
        <f t="shared" si="13"/>
        <v>32</v>
      </c>
      <c r="H121" s="97">
        <f>SUM(H118:H120)</f>
        <v>21</v>
      </c>
      <c r="I121" s="97">
        <f>SUM(I118:I120)</f>
        <v>10</v>
      </c>
      <c r="J121" s="97">
        <f t="shared" si="13"/>
        <v>31</v>
      </c>
      <c r="K121" s="97">
        <f t="shared" si="13"/>
        <v>21</v>
      </c>
      <c r="L121" s="97">
        <f t="shared" si="13"/>
        <v>10</v>
      </c>
      <c r="M121" s="97">
        <f t="shared" si="13"/>
        <v>31</v>
      </c>
      <c r="N121" s="97">
        <f>SUM(N118:N120)</f>
        <v>25</v>
      </c>
      <c r="O121" s="97">
        <f>SUM(O118:O120)</f>
        <v>12</v>
      </c>
      <c r="P121" s="97">
        <f t="shared" ref="P121:S121" si="14">SUM(P118:P120)</f>
        <v>37</v>
      </c>
      <c r="Q121" s="97">
        <f t="shared" si="14"/>
        <v>25</v>
      </c>
      <c r="R121" s="97">
        <f t="shared" si="14"/>
        <v>18</v>
      </c>
      <c r="S121" s="98">
        <f t="shared" si="14"/>
        <v>43</v>
      </c>
    </row>
    <row r="122" spans="1:28" s="62" customFormat="1" x14ac:dyDescent="0.3">
      <c r="A122" s="96" t="s">
        <v>72</v>
      </c>
      <c r="B122" s="85">
        <v>13</v>
      </c>
      <c r="C122" s="315">
        <v>9</v>
      </c>
      <c r="D122" s="86">
        <f>SUM(B122:C122)</f>
        <v>22</v>
      </c>
      <c r="E122" s="85">
        <v>17</v>
      </c>
      <c r="F122" s="85">
        <v>12</v>
      </c>
      <c r="G122" s="86">
        <f>SUM(E122:F122)</f>
        <v>29</v>
      </c>
      <c r="H122" s="87">
        <v>1</v>
      </c>
      <c r="I122" s="87">
        <v>1</v>
      </c>
      <c r="J122" s="86">
        <f>SUM(H122:I122)</f>
        <v>2</v>
      </c>
      <c r="K122" s="85">
        <v>1</v>
      </c>
      <c r="L122" s="85">
        <v>1</v>
      </c>
      <c r="M122" s="86">
        <f>SUM(K122:L122)</f>
        <v>2</v>
      </c>
      <c r="N122" s="85">
        <v>2</v>
      </c>
      <c r="O122" s="85">
        <v>1</v>
      </c>
      <c r="P122" s="86">
        <f>SUM(N122:O122)</f>
        <v>3</v>
      </c>
      <c r="Q122" s="85">
        <v>3</v>
      </c>
      <c r="R122" s="85">
        <v>0</v>
      </c>
      <c r="S122" s="88">
        <f>SUM(Q122:R122)</f>
        <v>3</v>
      </c>
    </row>
    <row r="123" spans="1:28" s="62" customFormat="1" x14ac:dyDescent="0.3">
      <c r="A123" s="96" t="s">
        <v>73</v>
      </c>
      <c r="B123" s="85">
        <v>11</v>
      </c>
      <c r="C123" s="315">
        <v>2</v>
      </c>
      <c r="D123" s="86">
        <f>SUM(B123:C123)</f>
        <v>13</v>
      </c>
      <c r="E123" s="85">
        <v>14</v>
      </c>
      <c r="F123" s="85">
        <v>7</v>
      </c>
      <c r="G123" s="86">
        <f>SUM(E123:F123)</f>
        <v>21</v>
      </c>
      <c r="H123" s="87">
        <v>15</v>
      </c>
      <c r="I123" s="87">
        <v>7</v>
      </c>
      <c r="J123" s="86">
        <f>SUM(H123:I123)</f>
        <v>22</v>
      </c>
      <c r="K123" s="85">
        <v>15</v>
      </c>
      <c r="L123" s="85">
        <v>7</v>
      </c>
      <c r="M123" s="86">
        <f>SUM(K123:L123)</f>
        <v>22</v>
      </c>
      <c r="N123" s="85">
        <v>16</v>
      </c>
      <c r="O123" s="85">
        <v>10</v>
      </c>
      <c r="P123" s="86">
        <f>SUM(N123:O123)</f>
        <v>26</v>
      </c>
      <c r="Q123" s="85">
        <v>16</v>
      </c>
      <c r="R123" s="85">
        <v>13</v>
      </c>
      <c r="S123" s="88">
        <f>SUM(Q123:R123)</f>
        <v>29</v>
      </c>
    </row>
    <row r="124" spans="1:28" s="62" customFormat="1" x14ac:dyDescent="0.3">
      <c r="A124" s="95" t="s">
        <v>74</v>
      </c>
      <c r="B124" s="85">
        <v>1</v>
      </c>
      <c r="C124" s="315">
        <v>0</v>
      </c>
      <c r="D124" s="86">
        <f t="shared" si="7"/>
        <v>1</v>
      </c>
      <c r="E124" s="85">
        <v>4</v>
      </c>
      <c r="F124" s="85">
        <v>0</v>
      </c>
      <c r="G124" s="86">
        <f t="shared" ref="G124:G127" si="15">+SUM(E124:F124)</f>
        <v>4</v>
      </c>
      <c r="H124" s="87">
        <v>4</v>
      </c>
      <c r="I124" s="87">
        <v>2</v>
      </c>
      <c r="J124" s="86">
        <f>+SUM(H124:I124)</f>
        <v>6</v>
      </c>
      <c r="K124" s="85">
        <v>4</v>
      </c>
      <c r="L124" s="85">
        <v>2</v>
      </c>
      <c r="M124" s="86">
        <f t="shared" si="9"/>
        <v>6</v>
      </c>
      <c r="N124" s="85">
        <v>5</v>
      </c>
      <c r="O124" s="85">
        <v>2</v>
      </c>
      <c r="P124" s="86">
        <f t="shared" ref="P124:P127" si="16">+SUM(N124:O124)</f>
        <v>7</v>
      </c>
      <c r="Q124" s="85">
        <v>5</v>
      </c>
      <c r="R124" s="85">
        <v>2</v>
      </c>
      <c r="S124" s="88">
        <f t="shared" ref="S124:S127" si="17">+SUM(Q124:R124)</f>
        <v>7</v>
      </c>
    </row>
    <row r="125" spans="1:28" s="62" customFormat="1" x14ac:dyDescent="0.3">
      <c r="A125" s="95" t="s">
        <v>75</v>
      </c>
      <c r="B125" s="85">
        <v>3</v>
      </c>
      <c r="C125" s="315">
        <v>5</v>
      </c>
      <c r="D125" s="86">
        <f t="shared" si="7"/>
        <v>8</v>
      </c>
      <c r="E125" s="85">
        <v>5</v>
      </c>
      <c r="F125" s="85">
        <v>5</v>
      </c>
      <c r="G125" s="86">
        <f t="shared" si="15"/>
        <v>10</v>
      </c>
      <c r="H125" s="87">
        <v>10</v>
      </c>
      <c r="I125" s="87">
        <v>5</v>
      </c>
      <c r="J125" s="86">
        <f>+SUM(H125:I125)</f>
        <v>15</v>
      </c>
      <c r="K125" s="85">
        <v>10</v>
      </c>
      <c r="L125" s="85">
        <v>5</v>
      </c>
      <c r="M125" s="86">
        <f t="shared" si="9"/>
        <v>15</v>
      </c>
      <c r="N125" s="85">
        <v>13</v>
      </c>
      <c r="O125" s="85">
        <v>9</v>
      </c>
      <c r="P125" s="86">
        <f t="shared" si="16"/>
        <v>22</v>
      </c>
      <c r="Q125" s="85">
        <v>15</v>
      </c>
      <c r="R125" s="85">
        <v>11</v>
      </c>
      <c r="S125" s="88">
        <f t="shared" si="17"/>
        <v>26</v>
      </c>
    </row>
    <row r="126" spans="1:28" s="62" customFormat="1" x14ac:dyDescent="0.3">
      <c r="A126" s="96" t="s">
        <v>76</v>
      </c>
      <c r="B126" s="85">
        <v>13</v>
      </c>
      <c r="C126" s="315">
        <v>6</v>
      </c>
      <c r="D126" s="86">
        <f t="shared" si="7"/>
        <v>19</v>
      </c>
      <c r="E126" s="85">
        <v>17</v>
      </c>
      <c r="F126" s="85">
        <v>12</v>
      </c>
      <c r="G126" s="86">
        <f t="shared" si="15"/>
        <v>29</v>
      </c>
      <c r="H126" s="87">
        <v>21</v>
      </c>
      <c r="I126" s="87">
        <v>10</v>
      </c>
      <c r="J126" s="86">
        <f>+SUM(H126:I126)</f>
        <v>31</v>
      </c>
      <c r="K126" s="85">
        <v>21</v>
      </c>
      <c r="L126" s="85">
        <v>10</v>
      </c>
      <c r="M126" s="86">
        <f t="shared" si="9"/>
        <v>31</v>
      </c>
      <c r="N126" s="85">
        <v>25</v>
      </c>
      <c r="O126" s="85">
        <v>12</v>
      </c>
      <c r="P126" s="86">
        <f t="shared" si="16"/>
        <v>37</v>
      </c>
      <c r="Q126" s="85">
        <v>25</v>
      </c>
      <c r="R126" s="85">
        <v>18</v>
      </c>
      <c r="S126" s="88">
        <f t="shared" si="17"/>
        <v>43</v>
      </c>
    </row>
    <row r="127" spans="1:28" s="62" customFormat="1" ht="33" x14ac:dyDescent="0.3">
      <c r="A127" s="99" t="s">
        <v>77</v>
      </c>
      <c r="B127" s="100">
        <v>92</v>
      </c>
      <c r="C127" s="319">
        <v>60</v>
      </c>
      <c r="D127" s="90">
        <f t="shared" si="7"/>
        <v>152</v>
      </c>
      <c r="E127" s="100">
        <v>82</v>
      </c>
      <c r="F127" s="100">
        <v>59</v>
      </c>
      <c r="G127" s="90">
        <f t="shared" si="15"/>
        <v>141</v>
      </c>
      <c r="H127" s="101">
        <v>102</v>
      </c>
      <c r="I127" s="101">
        <v>103</v>
      </c>
      <c r="J127" s="90">
        <f>+SUM(H127:I127)</f>
        <v>205</v>
      </c>
      <c r="K127" s="100">
        <v>114</v>
      </c>
      <c r="L127" s="100">
        <v>110</v>
      </c>
      <c r="M127" s="90">
        <f t="shared" si="9"/>
        <v>224</v>
      </c>
      <c r="N127" s="100">
        <v>128</v>
      </c>
      <c r="O127" s="100">
        <v>109</v>
      </c>
      <c r="P127" s="90">
        <f t="shared" si="16"/>
        <v>237</v>
      </c>
      <c r="Q127" s="100">
        <v>130</v>
      </c>
      <c r="R127" s="100">
        <v>118</v>
      </c>
      <c r="S127" s="91">
        <f t="shared" si="17"/>
        <v>248</v>
      </c>
    </row>
    <row r="128" spans="1:28" s="62" customFormat="1" ht="14.25" x14ac:dyDescent="0.2">
      <c r="A128" s="102"/>
      <c r="C128" s="320"/>
    </row>
    <row r="129" spans="1:19" s="62" customFormat="1" x14ac:dyDescent="0.2">
      <c r="A129" s="425" t="s">
        <v>78</v>
      </c>
      <c r="B129" s="411">
        <v>2013</v>
      </c>
      <c r="C129" s="412"/>
      <c r="D129" s="412"/>
      <c r="E129" s="411">
        <v>2014</v>
      </c>
      <c r="F129" s="412"/>
      <c r="G129" s="412"/>
      <c r="H129" s="413">
        <v>2015</v>
      </c>
      <c r="I129" s="414"/>
      <c r="J129" s="415"/>
      <c r="K129" s="414">
        <v>2016</v>
      </c>
      <c r="L129" s="414"/>
      <c r="M129" s="415"/>
      <c r="N129" s="411">
        <v>2017</v>
      </c>
      <c r="O129" s="412"/>
      <c r="P129" s="412"/>
      <c r="Q129" s="411">
        <v>2018</v>
      </c>
      <c r="R129" s="412"/>
      <c r="S129" s="412"/>
    </row>
    <row r="130" spans="1:19" s="62" customFormat="1" x14ac:dyDescent="0.3">
      <c r="A130" s="426"/>
      <c r="B130" s="103" t="s">
        <v>79</v>
      </c>
      <c r="C130" s="321" t="s">
        <v>80</v>
      </c>
      <c r="D130" s="103" t="s">
        <v>81</v>
      </c>
      <c r="E130" s="103" t="s">
        <v>79</v>
      </c>
      <c r="F130" s="103" t="s">
        <v>80</v>
      </c>
      <c r="G130" s="103" t="s">
        <v>81</v>
      </c>
      <c r="H130" s="103" t="s">
        <v>79</v>
      </c>
      <c r="I130" s="103" t="s">
        <v>80</v>
      </c>
      <c r="J130" s="103" t="s">
        <v>81</v>
      </c>
      <c r="K130" s="103" t="s">
        <v>79</v>
      </c>
      <c r="L130" s="103" t="s">
        <v>80</v>
      </c>
      <c r="M130" s="104" t="s">
        <v>81</v>
      </c>
      <c r="N130" s="103" t="s">
        <v>79</v>
      </c>
      <c r="O130" s="103" t="s">
        <v>80</v>
      </c>
      <c r="P130" s="103" t="s">
        <v>81</v>
      </c>
      <c r="Q130" s="103" t="s">
        <v>79</v>
      </c>
      <c r="R130" s="103" t="s">
        <v>80</v>
      </c>
      <c r="S130" s="105" t="s">
        <v>81</v>
      </c>
    </row>
    <row r="131" spans="1:19" s="62" customFormat="1" x14ac:dyDescent="0.3">
      <c r="A131" s="106" t="s">
        <v>25</v>
      </c>
      <c r="B131" s="107">
        <f t="shared" ref="B131:S134" si="18">IFERROR(B118*100/B$110,"")</f>
        <v>0</v>
      </c>
      <c r="C131" s="322">
        <f t="shared" si="18"/>
        <v>0</v>
      </c>
      <c r="D131" s="107">
        <f t="shared" si="18"/>
        <v>0</v>
      </c>
      <c r="E131" s="107">
        <f t="shared" si="18"/>
        <v>0</v>
      </c>
      <c r="F131" s="107">
        <f t="shared" si="18"/>
        <v>0</v>
      </c>
      <c r="G131" s="107">
        <f t="shared" si="18"/>
        <v>0</v>
      </c>
      <c r="H131" s="107">
        <f t="shared" si="18"/>
        <v>0</v>
      </c>
      <c r="I131" s="107">
        <f t="shared" si="18"/>
        <v>0</v>
      </c>
      <c r="J131" s="107">
        <f t="shared" si="18"/>
        <v>0</v>
      </c>
      <c r="K131" s="107">
        <f t="shared" si="18"/>
        <v>0</v>
      </c>
      <c r="L131" s="107">
        <f t="shared" si="18"/>
        <v>0</v>
      </c>
      <c r="M131" s="107">
        <f t="shared" si="18"/>
        <v>0</v>
      </c>
      <c r="N131" s="107">
        <f t="shared" si="18"/>
        <v>0</v>
      </c>
      <c r="O131" s="107">
        <f t="shared" si="18"/>
        <v>0</v>
      </c>
      <c r="P131" s="107">
        <f t="shared" si="18"/>
        <v>0</v>
      </c>
      <c r="Q131" s="107">
        <f t="shared" si="18"/>
        <v>0</v>
      </c>
      <c r="R131" s="107">
        <f t="shared" si="18"/>
        <v>0</v>
      </c>
      <c r="S131" s="108">
        <f t="shared" si="18"/>
        <v>0</v>
      </c>
    </row>
    <row r="132" spans="1:19" s="62" customFormat="1" x14ac:dyDescent="0.3">
      <c r="A132" s="109" t="s">
        <v>26</v>
      </c>
      <c r="B132" s="110">
        <f t="shared" si="18"/>
        <v>27.777777777777779</v>
      </c>
      <c r="C132" s="323">
        <f t="shared" si="18"/>
        <v>45.454545454545453</v>
      </c>
      <c r="D132" s="110">
        <f t="shared" si="18"/>
        <v>34.482758620689658</v>
      </c>
      <c r="E132" s="110">
        <f t="shared" si="18"/>
        <v>25</v>
      </c>
      <c r="F132" s="110">
        <f t="shared" si="18"/>
        <v>41.666666666666664</v>
      </c>
      <c r="G132" s="110">
        <f t="shared" si="18"/>
        <v>31.25</v>
      </c>
      <c r="H132" s="110">
        <f t="shared" si="18"/>
        <v>19.047619047619047</v>
      </c>
      <c r="I132" s="110">
        <f t="shared" si="18"/>
        <v>30</v>
      </c>
      <c r="J132" s="110">
        <f t="shared" si="18"/>
        <v>22.580645161290324</v>
      </c>
      <c r="K132" s="110">
        <f t="shared" si="18"/>
        <v>19.047619047619047</v>
      </c>
      <c r="L132" s="110">
        <f t="shared" si="18"/>
        <v>30</v>
      </c>
      <c r="M132" s="110">
        <f t="shared" si="18"/>
        <v>22.580645161290324</v>
      </c>
      <c r="N132" s="110">
        <f t="shared" si="18"/>
        <v>12</v>
      </c>
      <c r="O132" s="110">
        <f t="shared" si="18"/>
        <v>16.666666666666668</v>
      </c>
      <c r="P132" s="110">
        <f t="shared" si="18"/>
        <v>13.513513513513514</v>
      </c>
      <c r="Q132" s="110">
        <f t="shared" si="18"/>
        <v>12</v>
      </c>
      <c r="R132" s="110">
        <f t="shared" si="18"/>
        <v>0</v>
      </c>
      <c r="S132" s="111">
        <f t="shared" si="18"/>
        <v>6.9767441860465116</v>
      </c>
    </row>
    <row r="133" spans="1:19" s="62" customFormat="1" x14ac:dyDescent="0.3">
      <c r="A133" s="109" t="s">
        <v>27</v>
      </c>
      <c r="B133" s="110">
        <f t="shared" si="18"/>
        <v>72.222222222222229</v>
      </c>
      <c r="C133" s="323">
        <f t="shared" si="18"/>
        <v>54.545454545454547</v>
      </c>
      <c r="D133" s="110">
        <f t="shared" si="18"/>
        <v>65.517241379310349</v>
      </c>
      <c r="E133" s="110">
        <f t="shared" si="18"/>
        <v>75</v>
      </c>
      <c r="F133" s="110">
        <f t="shared" si="18"/>
        <v>58.333333333333336</v>
      </c>
      <c r="G133" s="110">
        <f t="shared" si="18"/>
        <v>68.75</v>
      </c>
      <c r="H133" s="110">
        <f t="shared" si="18"/>
        <v>80.952380952380949</v>
      </c>
      <c r="I133" s="110">
        <f t="shared" si="18"/>
        <v>70</v>
      </c>
      <c r="J133" s="110">
        <f t="shared" si="18"/>
        <v>77.41935483870968</v>
      </c>
      <c r="K133" s="110">
        <f t="shared" si="18"/>
        <v>80.952380952380949</v>
      </c>
      <c r="L133" s="110">
        <f t="shared" si="18"/>
        <v>70</v>
      </c>
      <c r="M133" s="110">
        <f t="shared" si="18"/>
        <v>77.41935483870968</v>
      </c>
      <c r="N133" s="110">
        <f t="shared" si="18"/>
        <v>88</v>
      </c>
      <c r="O133" s="110">
        <f t="shared" si="18"/>
        <v>83.333333333333329</v>
      </c>
      <c r="P133" s="110">
        <f t="shared" si="18"/>
        <v>86.486486486486484</v>
      </c>
      <c r="Q133" s="110">
        <f t="shared" si="18"/>
        <v>88</v>
      </c>
      <c r="R133" s="110">
        <f t="shared" si="18"/>
        <v>100</v>
      </c>
      <c r="S133" s="111">
        <f t="shared" si="18"/>
        <v>93.023255813953483</v>
      </c>
    </row>
    <row r="134" spans="1:19" s="62" customFormat="1" x14ac:dyDescent="0.3">
      <c r="A134" s="96" t="s">
        <v>54</v>
      </c>
      <c r="B134" s="110">
        <f t="shared" ref="B134:M134" si="19">IFERROR(B121*100/B110,"")</f>
        <v>100</v>
      </c>
      <c r="C134" s="323">
        <f t="shared" si="19"/>
        <v>100</v>
      </c>
      <c r="D134" s="110">
        <f t="shared" si="19"/>
        <v>100</v>
      </c>
      <c r="E134" s="110">
        <f t="shared" si="19"/>
        <v>100</v>
      </c>
      <c r="F134" s="110">
        <f t="shared" si="19"/>
        <v>100</v>
      </c>
      <c r="G134" s="110">
        <f t="shared" si="19"/>
        <v>100</v>
      </c>
      <c r="H134" s="110">
        <f t="shared" si="19"/>
        <v>100</v>
      </c>
      <c r="I134" s="110">
        <f t="shared" si="19"/>
        <v>100</v>
      </c>
      <c r="J134" s="110">
        <f t="shared" si="19"/>
        <v>100</v>
      </c>
      <c r="K134" s="110">
        <f t="shared" si="19"/>
        <v>100</v>
      </c>
      <c r="L134" s="110">
        <f t="shared" si="19"/>
        <v>100</v>
      </c>
      <c r="M134" s="110">
        <f t="shared" si="19"/>
        <v>100</v>
      </c>
      <c r="N134" s="110">
        <f t="shared" si="18"/>
        <v>100</v>
      </c>
      <c r="O134" s="110">
        <f t="shared" si="18"/>
        <v>100</v>
      </c>
      <c r="P134" s="110">
        <f t="shared" si="18"/>
        <v>100</v>
      </c>
      <c r="Q134" s="110">
        <f t="shared" si="18"/>
        <v>100</v>
      </c>
      <c r="R134" s="110">
        <f t="shared" si="18"/>
        <v>100</v>
      </c>
      <c r="S134" s="111">
        <f t="shared" si="18"/>
        <v>100</v>
      </c>
    </row>
    <row r="135" spans="1:19" s="62" customFormat="1" x14ac:dyDescent="0.3">
      <c r="A135" s="96" t="s">
        <v>72</v>
      </c>
      <c r="B135" s="110">
        <f t="shared" ref="B135:S135" si="20">IFERROR(B122*100/B121,"")</f>
        <v>72.222222222222229</v>
      </c>
      <c r="C135" s="323">
        <f t="shared" si="20"/>
        <v>81.818181818181813</v>
      </c>
      <c r="D135" s="110">
        <f t="shared" si="20"/>
        <v>75.862068965517238</v>
      </c>
      <c r="E135" s="110">
        <f t="shared" si="20"/>
        <v>85</v>
      </c>
      <c r="F135" s="110">
        <f t="shared" si="20"/>
        <v>100</v>
      </c>
      <c r="G135" s="110">
        <f t="shared" si="20"/>
        <v>90.625</v>
      </c>
      <c r="H135" s="110">
        <f t="shared" si="20"/>
        <v>4.7619047619047619</v>
      </c>
      <c r="I135" s="110">
        <f t="shared" si="20"/>
        <v>10</v>
      </c>
      <c r="J135" s="110">
        <f t="shared" si="20"/>
        <v>6.4516129032258061</v>
      </c>
      <c r="K135" s="110">
        <f t="shared" si="20"/>
        <v>4.7619047619047619</v>
      </c>
      <c r="L135" s="110">
        <f t="shared" si="20"/>
        <v>10</v>
      </c>
      <c r="M135" s="110">
        <f t="shared" si="20"/>
        <v>6.4516129032258061</v>
      </c>
      <c r="N135" s="110">
        <f t="shared" si="20"/>
        <v>8</v>
      </c>
      <c r="O135" s="110">
        <f t="shared" si="20"/>
        <v>8.3333333333333339</v>
      </c>
      <c r="P135" s="110">
        <f t="shared" si="20"/>
        <v>8.1081081081081088</v>
      </c>
      <c r="Q135" s="110">
        <f t="shared" si="20"/>
        <v>12</v>
      </c>
      <c r="R135" s="110">
        <f t="shared" si="20"/>
        <v>0</v>
      </c>
      <c r="S135" s="111">
        <f t="shared" si="20"/>
        <v>6.9767441860465116</v>
      </c>
    </row>
    <row r="136" spans="1:19" s="62" customFormat="1" x14ac:dyDescent="0.3">
      <c r="A136" s="96" t="s">
        <v>73</v>
      </c>
      <c r="B136" s="110">
        <f t="shared" ref="B136:S136" si="21">IFERROR(B123*100/B120,"")</f>
        <v>84.615384615384613</v>
      </c>
      <c r="C136" s="323">
        <f t="shared" si="21"/>
        <v>33.333333333333336</v>
      </c>
      <c r="D136" s="110">
        <f t="shared" si="21"/>
        <v>68.421052631578945</v>
      </c>
      <c r="E136" s="110">
        <f t="shared" si="21"/>
        <v>93.333333333333329</v>
      </c>
      <c r="F136" s="110">
        <f t="shared" si="21"/>
        <v>100</v>
      </c>
      <c r="G136" s="110">
        <f t="shared" si="21"/>
        <v>95.454545454545453</v>
      </c>
      <c r="H136" s="110">
        <f t="shared" si="21"/>
        <v>88.235294117647058</v>
      </c>
      <c r="I136" s="110">
        <f t="shared" si="21"/>
        <v>100</v>
      </c>
      <c r="J136" s="110">
        <f t="shared" si="21"/>
        <v>91.666666666666671</v>
      </c>
      <c r="K136" s="110">
        <f t="shared" si="21"/>
        <v>88.235294117647058</v>
      </c>
      <c r="L136" s="110">
        <f t="shared" si="21"/>
        <v>100</v>
      </c>
      <c r="M136" s="110">
        <f t="shared" si="21"/>
        <v>91.666666666666671</v>
      </c>
      <c r="N136" s="110">
        <f t="shared" si="21"/>
        <v>72.727272727272734</v>
      </c>
      <c r="O136" s="110">
        <f t="shared" si="21"/>
        <v>100</v>
      </c>
      <c r="P136" s="110">
        <f t="shared" si="21"/>
        <v>81.25</v>
      </c>
      <c r="Q136" s="110">
        <f t="shared" si="21"/>
        <v>72.727272727272734</v>
      </c>
      <c r="R136" s="110">
        <f t="shared" si="21"/>
        <v>72.222222222222229</v>
      </c>
      <c r="S136" s="111">
        <f t="shared" si="21"/>
        <v>72.5</v>
      </c>
    </row>
    <row r="137" spans="1:19" s="62" customFormat="1" x14ac:dyDescent="0.3">
      <c r="A137" s="109" t="s">
        <v>74</v>
      </c>
      <c r="B137" s="110">
        <f t="shared" ref="B137:M137" si="22">IFERROR(B124*100/B110,"")</f>
        <v>5.5555555555555554</v>
      </c>
      <c r="C137" s="323">
        <f t="shared" si="22"/>
        <v>0</v>
      </c>
      <c r="D137" s="110">
        <f t="shared" si="22"/>
        <v>3.4482758620689653</v>
      </c>
      <c r="E137" s="110">
        <f t="shared" si="22"/>
        <v>20</v>
      </c>
      <c r="F137" s="110">
        <f t="shared" si="22"/>
        <v>0</v>
      </c>
      <c r="G137" s="110">
        <f t="shared" si="22"/>
        <v>12.5</v>
      </c>
      <c r="H137" s="110">
        <f t="shared" si="22"/>
        <v>19.047619047619047</v>
      </c>
      <c r="I137" s="110">
        <f t="shared" si="22"/>
        <v>20</v>
      </c>
      <c r="J137" s="110">
        <f t="shared" si="22"/>
        <v>19.35483870967742</v>
      </c>
      <c r="K137" s="110">
        <f t="shared" si="22"/>
        <v>19.047619047619047</v>
      </c>
      <c r="L137" s="110">
        <f t="shared" si="22"/>
        <v>20</v>
      </c>
      <c r="M137" s="110">
        <f t="shared" si="22"/>
        <v>19.35483870967742</v>
      </c>
      <c r="N137" s="110">
        <f t="shared" ref="N137:S139" si="23">IFERROR(N124*100/N$110,"")</f>
        <v>20</v>
      </c>
      <c r="O137" s="110">
        <f t="shared" si="23"/>
        <v>16.666666666666668</v>
      </c>
      <c r="P137" s="110">
        <f t="shared" si="23"/>
        <v>18.918918918918919</v>
      </c>
      <c r="Q137" s="110">
        <f t="shared" si="23"/>
        <v>20</v>
      </c>
      <c r="R137" s="110">
        <f t="shared" si="23"/>
        <v>11.111111111111111</v>
      </c>
      <c r="S137" s="111">
        <f t="shared" si="23"/>
        <v>16.279069767441861</v>
      </c>
    </row>
    <row r="138" spans="1:19" s="62" customFormat="1" x14ac:dyDescent="0.3">
      <c r="A138" s="109" t="s">
        <v>75</v>
      </c>
      <c r="B138" s="110">
        <f t="shared" ref="B138:M139" si="24">IFERROR(B125*100/B$110,"")</f>
        <v>16.666666666666668</v>
      </c>
      <c r="C138" s="323">
        <f t="shared" si="24"/>
        <v>45.454545454545453</v>
      </c>
      <c r="D138" s="110">
        <f t="shared" si="24"/>
        <v>27.586206896551722</v>
      </c>
      <c r="E138" s="110">
        <f t="shared" si="24"/>
        <v>25</v>
      </c>
      <c r="F138" s="110">
        <f t="shared" si="24"/>
        <v>41.666666666666664</v>
      </c>
      <c r="G138" s="110">
        <f t="shared" si="24"/>
        <v>31.25</v>
      </c>
      <c r="H138" s="110">
        <f t="shared" si="24"/>
        <v>47.61904761904762</v>
      </c>
      <c r="I138" s="110">
        <f t="shared" si="24"/>
        <v>50</v>
      </c>
      <c r="J138" s="110">
        <f t="shared" si="24"/>
        <v>48.387096774193552</v>
      </c>
      <c r="K138" s="110">
        <f t="shared" si="24"/>
        <v>47.61904761904762</v>
      </c>
      <c r="L138" s="110">
        <f t="shared" si="24"/>
        <v>50</v>
      </c>
      <c r="M138" s="110">
        <f t="shared" si="24"/>
        <v>48.387096774193552</v>
      </c>
      <c r="N138" s="110">
        <f t="shared" si="23"/>
        <v>52</v>
      </c>
      <c r="O138" s="110">
        <f t="shared" si="23"/>
        <v>75</v>
      </c>
      <c r="P138" s="110">
        <f t="shared" si="23"/>
        <v>59.45945945945946</v>
      </c>
      <c r="Q138" s="110">
        <f t="shared" si="23"/>
        <v>60</v>
      </c>
      <c r="R138" s="110">
        <f t="shared" si="23"/>
        <v>61.111111111111114</v>
      </c>
      <c r="S138" s="111">
        <f t="shared" si="23"/>
        <v>60.465116279069768</v>
      </c>
    </row>
    <row r="139" spans="1:19" s="62" customFormat="1" x14ac:dyDescent="0.3">
      <c r="A139" s="96" t="s">
        <v>76</v>
      </c>
      <c r="B139" s="110">
        <f t="shared" si="24"/>
        <v>72.222222222222229</v>
      </c>
      <c r="C139" s="323">
        <f t="shared" si="24"/>
        <v>54.545454545454547</v>
      </c>
      <c r="D139" s="110">
        <f t="shared" si="24"/>
        <v>65.517241379310349</v>
      </c>
      <c r="E139" s="110">
        <f t="shared" si="24"/>
        <v>85</v>
      </c>
      <c r="F139" s="110">
        <f t="shared" si="24"/>
        <v>100</v>
      </c>
      <c r="G139" s="110">
        <f t="shared" si="24"/>
        <v>90.625</v>
      </c>
      <c r="H139" s="110">
        <f t="shared" si="24"/>
        <v>100</v>
      </c>
      <c r="I139" s="110">
        <f t="shared" si="24"/>
        <v>100</v>
      </c>
      <c r="J139" s="110">
        <f t="shared" si="24"/>
        <v>100</v>
      </c>
      <c r="K139" s="110">
        <f t="shared" si="24"/>
        <v>100</v>
      </c>
      <c r="L139" s="110">
        <f t="shared" si="24"/>
        <v>100</v>
      </c>
      <c r="M139" s="110">
        <f t="shared" si="24"/>
        <v>100</v>
      </c>
      <c r="N139" s="110">
        <f t="shared" si="23"/>
        <v>100</v>
      </c>
      <c r="O139" s="110">
        <f t="shared" si="23"/>
        <v>100</v>
      </c>
      <c r="P139" s="110">
        <f t="shared" si="23"/>
        <v>100</v>
      </c>
      <c r="Q139" s="110">
        <f t="shared" si="23"/>
        <v>100</v>
      </c>
      <c r="R139" s="110">
        <f t="shared" si="23"/>
        <v>100</v>
      </c>
      <c r="S139" s="111">
        <f t="shared" si="23"/>
        <v>100</v>
      </c>
    </row>
    <row r="140" spans="1:19" s="62" customFormat="1" ht="33" x14ac:dyDescent="0.3">
      <c r="A140" s="99" t="s">
        <v>77</v>
      </c>
      <c r="B140" s="112">
        <f t="shared" ref="B140:M140" si="25">IFERROR(B127*100/B$112,"")</f>
        <v>50</v>
      </c>
      <c r="C140" s="324">
        <f t="shared" si="25"/>
        <v>45.801526717557252</v>
      </c>
      <c r="D140" s="112">
        <f t="shared" si="25"/>
        <v>48.253968253968253</v>
      </c>
      <c r="E140" s="112">
        <f t="shared" si="25"/>
        <v>44.086021505376344</v>
      </c>
      <c r="F140" s="112">
        <f t="shared" si="25"/>
        <v>44.696969696969695</v>
      </c>
      <c r="G140" s="112">
        <f t="shared" si="25"/>
        <v>44.339622641509436</v>
      </c>
      <c r="H140" s="112">
        <f t="shared" si="25"/>
        <v>47.887323943661968</v>
      </c>
      <c r="I140" s="112">
        <f t="shared" si="25"/>
        <v>67.763157894736835</v>
      </c>
      <c r="J140" s="112">
        <f t="shared" si="25"/>
        <v>56.164383561643838</v>
      </c>
      <c r="K140" s="112">
        <f t="shared" si="25"/>
        <v>53.521126760563384</v>
      </c>
      <c r="L140" s="112">
        <f t="shared" si="25"/>
        <v>72.368421052631575</v>
      </c>
      <c r="M140" s="112">
        <f t="shared" si="25"/>
        <v>61.369863013698627</v>
      </c>
      <c r="N140" s="112">
        <f t="shared" ref="N140:S140" si="26">IFERROR(N127*100/N112,"")</f>
        <v>58.447488584474883</v>
      </c>
      <c r="O140" s="112">
        <f t="shared" si="26"/>
        <v>71.24183006535948</v>
      </c>
      <c r="P140" s="112">
        <f t="shared" si="26"/>
        <v>63.70967741935484</v>
      </c>
      <c r="Q140" s="112">
        <f t="shared" si="26"/>
        <v>58.823529411764703</v>
      </c>
      <c r="R140" s="112">
        <f t="shared" si="26"/>
        <v>71.951219512195124</v>
      </c>
      <c r="S140" s="113">
        <f t="shared" si="26"/>
        <v>64.415584415584419</v>
      </c>
    </row>
    <row r="141" spans="1:19" s="62" customFormat="1" x14ac:dyDescent="0.3">
      <c r="A141" s="114" t="s">
        <v>50</v>
      </c>
      <c r="C141" s="320"/>
    </row>
    <row r="142" spans="1:19" x14ac:dyDescent="0.3">
      <c r="A142" s="114"/>
    </row>
    <row r="143" spans="1:19" x14ac:dyDescent="0.3">
      <c r="A143" s="417" t="s">
        <v>82</v>
      </c>
      <c r="B143" s="418"/>
      <c r="C143" s="418"/>
      <c r="D143" s="418"/>
      <c r="E143" s="418"/>
      <c r="F143" s="418"/>
      <c r="G143" s="418"/>
      <c r="H143" s="418"/>
      <c r="I143" s="418"/>
      <c r="J143" s="418"/>
      <c r="K143" s="418"/>
      <c r="L143" s="418"/>
      <c r="M143" s="419"/>
    </row>
    <row r="144" spans="1:19" x14ac:dyDescent="0.3">
      <c r="A144" s="420" t="s">
        <v>83</v>
      </c>
      <c r="B144" s="421">
        <v>2013</v>
      </c>
      <c r="C144" s="422"/>
      <c r="D144" s="421">
        <v>2014</v>
      </c>
      <c r="E144" s="422"/>
      <c r="F144" s="423">
        <v>2015</v>
      </c>
      <c r="G144" s="424"/>
      <c r="H144" s="423">
        <v>2016</v>
      </c>
      <c r="I144" s="424"/>
      <c r="J144" s="421">
        <v>2017</v>
      </c>
      <c r="K144" s="422"/>
      <c r="L144" s="421">
        <v>2018</v>
      </c>
      <c r="M144" s="422"/>
    </row>
    <row r="145" spans="1:15" x14ac:dyDescent="0.3">
      <c r="A145" s="420"/>
      <c r="B145" s="115" t="s">
        <v>84</v>
      </c>
      <c r="C145" s="325" t="s">
        <v>85</v>
      </c>
      <c r="D145" s="115" t="s">
        <v>84</v>
      </c>
      <c r="E145" s="115" t="s">
        <v>85</v>
      </c>
      <c r="F145" s="115" t="s">
        <v>84</v>
      </c>
      <c r="G145" s="115" t="s">
        <v>85</v>
      </c>
      <c r="H145" s="115" t="s">
        <v>84</v>
      </c>
      <c r="I145" s="115" t="s">
        <v>85</v>
      </c>
      <c r="J145" s="115" t="s">
        <v>84</v>
      </c>
      <c r="K145" s="115" t="s">
        <v>85</v>
      </c>
      <c r="L145" s="115" t="s">
        <v>84</v>
      </c>
      <c r="M145" s="115" t="s">
        <v>85</v>
      </c>
    </row>
    <row r="146" spans="1:15" ht="33" x14ac:dyDescent="0.3">
      <c r="A146" s="106" t="s">
        <v>86</v>
      </c>
      <c r="B146" s="116">
        <v>22</v>
      </c>
      <c r="C146" s="326">
        <f>IF(B146=0,"",B146*100/N87)</f>
        <v>100</v>
      </c>
      <c r="D146" s="116">
        <v>22</v>
      </c>
      <c r="E146" s="254">
        <f>IF(D146=0,"",D146*100/O87)</f>
        <v>100</v>
      </c>
      <c r="F146" s="116">
        <v>17</v>
      </c>
      <c r="G146" s="254">
        <f>IF(F146=0,"",F146*100/P87)</f>
        <v>73.913043478260875</v>
      </c>
      <c r="H146" s="116">
        <v>13</v>
      </c>
      <c r="I146" s="254">
        <f>IF(H146=0,"",H146*100/Q87)</f>
        <v>56.521739130434781</v>
      </c>
      <c r="J146" s="116">
        <v>15</v>
      </c>
      <c r="K146" s="254">
        <f>IF(J146=0,"",J146*100/R87)</f>
        <v>62.5</v>
      </c>
      <c r="L146" s="116">
        <v>15</v>
      </c>
      <c r="M146" s="257">
        <f>IF(L146=0,"",L146*100/S87)</f>
        <v>60</v>
      </c>
    </row>
    <row r="147" spans="1:15" x14ac:dyDescent="0.3">
      <c r="A147" s="117" t="s">
        <v>87</v>
      </c>
      <c r="B147" s="118">
        <v>6</v>
      </c>
      <c r="C147" s="327">
        <f>IF(B147=0,"",B147*100/N87)</f>
        <v>27.272727272727273</v>
      </c>
      <c r="D147" s="118">
        <v>6</v>
      </c>
      <c r="E147" s="255">
        <f>IF(D147=0,"",D147*100/O87)</f>
        <v>27.272727272727273</v>
      </c>
      <c r="F147" s="119">
        <v>7</v>
      </c>
      <c r="G147" s="256">
        <f>IF(F147=0,"",F147*100/$P$87)</f>
        <v>30.434782608695652</v>
      </c>
      <c r="H147" s="119">
        <v>9</v>
      </c>
      <c r="I147" s="256">
        <f>IF(H147=0,"",H147*100/$Q$87)</f>
        <v>39.130434782608695</v>
      </c>
      <c r="J147" s="119">
        <v>11</v>
      </c>
      <c r="K147" s="256">
        <f>IF(J147=0,"",J147*100/$R$87)</f>
        <v>45.833333333333336</v>
      </c>
      <c r="L147" s="119">
        <v>11</v>
      </c>
      <c r="M147" s="258">
        <f>IF(L147=0,"",L147*100/$S$87)</f>
        <v>44</v>
      </c>
    </row>
    <row r="148" spans="1:15" x14ac:dyDescent="0.3">
      <c r="A148" s="120" t="s">
        <v>88</v>
      </c>
      <c r="B148" s="118">
        <v>17</v>
      </c>
      <c r="C148" s="327">
        <f>IF(B148=0,"",B148*100/N87)</f>
        <v>77.272727272727266</v>
      </c>
      <c r="D148" s="118">
        <v>17</v>
      </c>
      <c r="E148" s="255">
        <f>IF(D148=0,"",D148*100/O87)</f>
        <v>77.272727272727266</v>
      </c>
      <c r="F148" s="121">
        <v>14</v>
      </c>
      <c r="G148" s="122">
        <f>IF(F148=0,"",F148*100/$P$87)</f>
        <v>60.869565217391305</v>
      </c>
      <c r="H148" s="123">
        <v>15</v>
      </c>
      <c r="I148" s="122">
        <f>IF(H148=0,"",H148*100/$Q$87)</f>
        <v>65.217391304347828</v>
      </c>
      <c r="J148" s="123">
        <v>15</v>
      </c>
      <c r="K148" s="122">
        <f>IF(J148=0,"",J148*100/$R$87)</f>
        <v>62.5</v>
      </c>
      <c r="L148" s="123">
        <v>15</v>
      </c>
      <c r="M148" s="124">
        <f>IF(L148=0,"",L148*100/$S$87)</f>
        <v>60</v>
      </c>
    </row>
    <row r="149" spans="1:15" x14ac:dyDescent="0.3">
      <c r="A149" s="109" t="s">
        <v>89</v>
      </c>
      <c r="B149" s="123">
        <v>10</v>
      </c>
      <c r="C149" s="280">
        <f>IF(B149=0,"",B149*100/(B57+H57))</f>
        <v>100</v>
      </c>
      <c r="D149" s="123">
        <v>10</v>
      </c>
      <c r="E149" s="122">
        <f>IF(D149=0,"",D149*100/(C57+I57))</f>
        <v>100</v>
      </c>
      <c r="F149" s="121">
        <v>3</v>
      </c>
      <c r="G149" s="122">
        <f>IF(F149=0,"",F149*100/(D57+J57))</f>
        <v>27.272727272727273</v>
      </c>
      <c r="H149" s="123">
        <v>3</v>
      </c>
      <c r="I149" s="122">
        <f>IF(H149=0,"",H149*100/(E57+K57))</f>
        <v>27.272727272727273</v>
      </c>
      <c r="J149" s="123">
        <v>3</v>
      </c>
      <c r="K149" s="122">
        <f>IF(J149=0,"",J149*100/(F57+L57))</f>
        <v>20</v>
      </c>
      <c r="L149" s="123">
        <v>3</v>
      </c>
      <c r="M149" s="124">
        <f>IF(L149=0,"",L149*100/(G57+M57))</f>
        <v>14.285714285714286</v>
      </c>
    </row>
    <row r="150" spans="1:15" x14ac:dyDescent="0.3">
      <c r="A150" s="125" t="s">
        <v>90</v>
      </c>
      <c r="B150" s="123">
        <v>10</v>
      </c>
      <c r="C150" s="280">
        <f>IF(B150=0,"",B150*100/(B57+H57))</f>
        <v>100</v>
      </c>
      <c r="D150" s="123">
        <v>10</v>
      </c>
      <c r="E150" s="122">
        <f>IF(D150=0,"",D150*100/(C57+I57))</f>
        <v>100</v>
      </c>
      <c r="F150" s="121">
        <v>3</v>
      </c>
      <c r="G150" s="122">
        <f>IF(F150=0,"",F150*100/(D57+J57))</f>
        <v>27.272727272727273</v>
      </c>
      <c r="H150" s="123">
        <v>3</v>
      </c>
      <c r="I150" s="122">
        <f>IF(H150=0,"",H150*100/(E57+K57))</f>
        <v>27.272727272727273</v>
      </c>
      <c r="J150" s="123">
        <v>3</v>
      </c>
      <c r="K150" s="122">
        <f>IF(J150=0,"",J150*100/(F57+L57))</f>
        <v>20</v>
      </c>
      <c r="L150" s="123">
        <v>3</v>
      </c>
      <c r="M150" s="124">
        <f>IF(L150=0,"",L150*100/(G57+M57))</f>
        <v>14.285714285714286</v>
      </c>
    </row>
    <row r="151" spans="1:15" x14ac:dyDescent="0.3">
      <c r="A151" s="125" t="s">
        <v>91</v>
      </c>
      <c r="B151" s="123">
        <v>0</v>
      </c>
      <c r="C151" s="280" t="str">
        <f>IF(B151=0,"",B151*100/(B57+H57))</f>
        <v/>
      </c>
      <c r="D151" s="123">
        <v>0</v>
      </c>
      <c r="E151" s="122" t="str">
        <f>IF(D151=0,"",D151*100/(C57+I57))</f>
        <v/>
      </c>
      <c r="F151" s="121">
        <v>0</v>
      </c>
      <c r="G151" s="122" t="str">
        <f>IF(F151=0,"",F151*100/(D57+J57))</f>
        <v/>
      </c>
      <c r="H151" s="123">
        <v>0</v>
      </c>
      <c r="I151" s="122" t="str">
        <f>IF(H151=0,"",H151*100/(E57+K57))</f>
        <v/>
      </c>
      <c r="J151" s="123">
        <v>0</v>
      </c>
      <c r="K151" s="122" t="str">
        <f>IF(J151=0,"",J151*100/(F57+L57))</f>
        <v/>
      </c>
      <c r="L151" s="123">
        <v>0</v>
      </c>
      <c r="M151" s="124" t="str">
        <f>IF(L151=0,"",L151*100/(G57+M57))</f>
        <v/>
      </c>
    </row>
    <row r="152" spans="1:15" x14ac:dyDescent="0.3">
      <c r="A152" s="125" t="s">
        <v>92</v>
      </c>
      <c r="B152" s="123">
        <v>0</v>
      </c>
      <c r="C152" s="280" t="str">
        <f>IF(B152=0,"",B152*100/(B57+H57))</f>
        <v/>
      </c>
      <c r="D152" s="123">
        <v>0</v>
      </c>
      <c r="E152" s="122" t="str">
        <f>IF(D152=0,"",D152*100/(C57+I57))</f>
        <v/>
      </c>
      <c r="F152" s="121">
        <v>0</v>
      </c>
      <c r="G152" s="122" t="str">
        <f>IF(F152=0,"",F152*100/(D57+J57))</f>
        <v/>
      </c>
      <c r="H152" s="123">
        <v>0</v>
      </c>
      <c r="I152" s="122" t="str">
        <f>IF(H152=0,"",H152*100/(E57+K57))</f>
        <v/>
      </c>
      <c r="J152" s="123">
        <v>0</v>
      </c>
      <c r="K152" s="122" t="str">
        <f>IF(J152=0,"",J152*100/(F57+L57))</f>
        <v/>
      </c>
      <c r="L152" s="123">
        <v>0</v>
      </c>
      <c r="M152" s="124" t="str">
        <f>IF(L152=0,"",L152*100/(G57+M57))</f>
        <v/>
      </c>
    </row>
    <row r="153" spans="1:15" x14ac:dyDescent="0.3">
      <c r="A153" s="126" t="s">
        <v>93</v>
      </c>
      <c r="B153" s="123">
        <v>2</v>
      </c>
      <c r="C153" s="280">
        <f>IF(B153=0,"",B153*100/(B57+H57))</f>
        <v>20</v>
      </c>
      <c r="D153" s="123">
        <v>3</v>
      </c>
      <c r="E153" s="122">
        <f>IF(D153=0,"",D153*100/(C57+I57))</f>
        <v>30</v>
      </c>
      <c r="F153" s="121">
        <v>7</v>
      </c>
      <c r="G153" s="122">
        <f>IF(F153=0,"",F153*100/(D57+J57))</f>
        <v>63.636363636363633</v>
      </c>
      <c r="H153" s="123">
        <v>7</v>
      </c>
      <c r="I153" s="122">
        <f>IF(H153=0,"",H153*100/(E57+K57))</f>
        <v>63.636363636363633</v>
      </c>
      <c r="J153" s="123">
        <v>7</v>
      </c>
      <c r="K153" s="122">
        <f>IF(J153=0,"",J153*100/(F57+L57))</f>
        <v>46.666666666666664</v>
      </c>
      <c r="L153" s="123">
        <v>7</v>
      </c>
      <c r="M153" s="124">
        <f>IF(L153=0,"",L153*100/(G57+M57))</f>
        <v>33.333333333333336</v>
      </c>
    </row>
    <row r="154" spans="1:15" x14ac:dyDescent="0.3">
      <c r="A154" s="127" t="s">
        <v>94</v>
      </c>
      <c r="B154" s="123">
        <v>10</v>
      </c>
      <c r="C154" s="280">
        <f>IF(B154=0,"",B154*100/(B57+H57))</f>
        <v>100</v>
      </c>
      <c r="D154" s="123">
        <v>10</v>
      </c>
      <c r="E154" s="122">
        <f>IF(D154=0,"",D154*100/(C57+I57))</f>
        <v>100</v>
      </c>
      <c r="F154" s="121">
        <v>10</v>
      </c>
      <c r="G154" s="122">
        <f>IF(F154=0,"",F154*100/(D57+J57))</f>
        <v>90.909090909090907</v>
      </c>
      <c r="H154" s="123">
        <v>11</v>
      </c>
      <c r="I154" s="122">
        <f>IF(H154=0,"",H154*100/(E57+K57))</f>
        <v>100</v>
      </c>
      <c r="J154" s="123">
        <v>11</v>
      </c>
      <c r="K154" s="122">
        <f>IF(J154=0,"",J154*100/(F57+L57))</f>
        <v>73.333333333333329</v>
      </c>
      <c r="L154" s="123">
        <v>11</v>
      </c>
      <c r="M154" s="124">
        <f>IF(L154=0,"",L154*100/(G57+M57))</f>
        <v>52.38095238095238</v>
      </c>
    </row>
    <row r="155" spans="1:15" ht="33" x14ac:dyDescent="0.3">
      <c r="A155" s="109" t="s">
        <v>95</v>
      </c>
      <c r="B155" s="123">
        <v>0</v>
      </c>
      <c r="C155" s="280" t="str">
        <f>IFERROR(B155*100/B157,"")</f>
        <v/>
      </c>
      <c r="D155" s="123"/>
      <c r="E155" s="122" t="str">
        <f>IFERROR(D155*100/D157,"")</f>
        <v/>
      </c>
      <c r="F155" s="121"/>
      <c r="G155" s="122">
        <f>IFERROR(F155*100/F157,"")</f>
        <v>0</v>
      </c>
      <c r="H155" s="123"/>
      <c r="I155" s="122">
        <f>IFERROR(H155*100/H157,"")</f>
        <v>0</v>
      </c>
      <c r="J155" s="123"/>
      <c r="K155" s="122">
        <f>IFERROR(J155*100/J157,"")</f>
        <v>0</v>
      </c>
      <c r="L155" s="123"/>
      <c r="M155" s="124">
        <f>IFERROR(L155*100/L157,"")</f>
        <v>0</v>
      </c>
    </row>
    <row r="156" spans="1:15" ht="33" x14ac:dyDescent="0.3">
      <c r="A156" s="109" t="s">
        <v>96</v>
      </c>
      <c r="B156" s="123">
        <v>0</v>
      </c>
      <c r="C156" s="280" t="str">
        <f>IFERROR(B156*100/B157,"")</f>
        <v/>
      </c>
      <c r="D156" s="123"/>
      <c r="E156" s="122" t="str">
        <f>IFERROR(D156*100/D157,"")</f>
        <v/>
      </c>
      <c r="F156" s="121">
        <v>1</v>
      </c>
      <c r="G156" s="122">
        <f>IFERROR(F156*100/F157,"")</f>
        <v>100</v>
      </c>
      <c r="H156" s="123">
        <v>1</v>
      </c>
      <c r="I156" s="122">
        <f>IFERROR(H156*100/H157,"")</f>
        <v>100</v>
      </c>
      <c r="J156" s="123">
        <v>1</v>
      </c>
      <c r="K156" s="122">
        <f>IFERROR(J156*100/J157,"")</f>
        <v>100</v>
      </c>
      <c r="L156" s="123">
        <v>1</v>
      </c>
      <c r="M156" s="124">
        <f>IFERROR(L156*100/L157,"")</f>
        <v>100</v>
      </c>
    </row>
    <row r="157" spans="1:15" ht="33" x14ac:dyDescent="0.3">
      <c r="A157" s="128" t="s">
        <v>97</v>
      </c>
      <c r="B157" s="129">
        <f>SUM(B155:B156)</f>
        <v>0</v>
      </c>
      <c r="C157" s="281" t="str">
        <f>IFERROR(B157*100/($N$81+$B$87+$H$87),"")</f>
        <v/>
      </c>
      <c r="D157" s="129">
        <f>SUM(D155:D156)</f>
        <v>0</v>
      </c>
      <c r="E157" s="130" t="str">
        <f>IFERROR(D157*100/($O$81+$C$87+$I$87),"")</f>
        <v/>
      </c>
      <c r="F157" s="129">
        <f>SUM(F155:F156)</f>
        <v>1</v>
      </c>
      <c r="G157" s="130">
        <f>IFERROR(F157*100/($P$81+$D$87+$J$87),"")</f>
        <v>100</v>
      </c>
      <c r="H157" s="129">
        <f>SUM(H155:H156)</f>
        <v>1</v>
      </c>
      <c r="I157" s="130">
        <f>IFERROR(H157*100/($Q$81+$E$87+$K$87),"")</f>
        <v>100</v>
      </c>
      <c r="J157" s="129">
        <f>SUM(J155:J156)</f>
        <v>1</v>
      </c>
      <c r="K157" s="131">
        <f>IFERROR(J157*100/($R$81+$F$87+$L$87),"")</f>
        <v>50</v>
      </c>
      <c r="L157" s="129">
        <f>SUM(L155:L156)</f>
        <v>1</v>
      </c>
      <c r="M157" s="132">
        <f>IFERROR(L157*100/($S$81+$G$87+$M$87),"")</f>
        <v>33.333333333333336</v>
      </c>
    </row>
    <row r="159" spans="1:15" x14ac:dyDescent="0.3">
      <c r="A159" s="416"/>
      <c r="B159" s="416"/>
      <c r="C159" s="416"/>
      <c r="D159" s="416"/>
      <c r="E159" s="416"/>
      <c r="F159" s="416"/>
      <c r="G159" s="416"/>
      <c r="H159" s="416"/>
      <c r="I159" s="416"/>
      <c r="J159" s="416"/>
      <c r="K159" s="416"/>
      <c r="L159" s="416"/>
      <c r="M159" s="416"/>
      <c r="N159" s="416"/>
      <c r="O159" s="416"/>
    </row>
    <row r="160" spans="1:15" s="62" customFormat="1" x14ac:dyDescent="0.2">
      <c r="A160" s="383" t="s">
        <v>98</v>
      </c>
      <c r="B160" s="383">
        <v>2013</v>
      </c>
      <c r="C160" s="383"/>
      <c r="D160" s="383">
        <v>2014</v>
      </c>
      <c r="E160" s="383"/>
      <c r="F160" s="383">
        <v>2015</v>
      </c>
      <c r="G160" s="383"/>
      <c r="H160" s="383">
        <v>2016</v>
      </c>
      <c r="I160" s="383"/>
      <c r="J160" s="383">
        <v>2017</v>
      </c>
      <c r="K160" s="383"/>
      <c r="L160" s="383">
        <v>2018</v>
      </c>
      <c r="M160" s="383"/>
    </row>
    <row r="161" spans="1:31" s="62" customFormat="1" x14ac:dyDescent="0.3">
      <c r="A161" s="383"/>
      <c r="B161" s="134" t="s">
        <v>99</v>
      </c>
      <c r="C161" s="275" t="s">
        <v>85</v>
      </c>
      <c r="D161" s="134" t="s">
        <v>99</v>
      </c>
      <c r="E161" s="134" t="s">
        <v>85</v>
      </c>
      <c r="F161" s="134" t="s">
        <v>99</v>
      </c>
      <c r="G161" s="134" t="s">
        <v>85</v>
      </c>
      <c r="H161" s="134" t="s">
        <v>99</v>
      </c>
      <c r="I161" s="134" t="s">
        <v>85</v>
      </c>
      <c r="J161" s="134" t="s">
        <v>99</v>
      </c>
      <c r="K161" s="134" t="s">
        <v>85</v>
      </c>
      <c r="L161" s="134" t="s">
        <v>99</v>
      </c>
      <c r="M161" s="134" t="s">
        <v>85</v>
      </c>
    </row>
    <row r="162" spans="1:31" s="62" customFormat="1" x14ac:dyDescent="0.2">
      <c r="A162" s="135" t="s">
        <v>100</v>
      </c>
      <c r="B162" s="136">
        <v>3213</v>
      </c>
      <c r="C162" s="328">
        <f>IF(B162=0,"",B162*100/(B58+H58))</f>
        <v>100</v>
      </c>
      <c r="D162" s="136">
        <v>3534</v>
      </c>
      <c r="E162" s="137">
        <f>IF(D162=0,"",D162*100/(C58+I58))</f>
        <v>100</v>
      </c>
      <c r="F162" s="136">
        <v>3326</v>
      </c>
      <c r="G162" s="259">
        <f>IF(F162=0,"",F162*100/(D58+J58))</f>
        <v>98.929208804283164</v>
      </c>
      <c r="H162" s="136">
        <v>3362</v>
      </c>
      <c r="I162" s="259">
        <f>IF(H162=0,"",H162*100/(E58+K58))</f>
        <v>99.762611275964389</v>
      </c>
      <c r="J162" s="136">
        <v>4660</v>
      </c>
      <c r="K162" s="259">
        <f>IF(J162=0,"",J162*100/(F58+L58))</f>
        <v>99.78586723768737</v>
      </c>
      <c r="L162" s="136">
        <v>5100</v>
      </c>
      <c r="M162" s="260">
        <f>IF(L162=0,"",L162*100/(G58+M58))</f>
        <v>100</v>
      </c>
    </row>
    <row r="163" spans="1:31" s="62" customFormat="1" ht="33" x14ac:dyDescent="0.2">
      <c r="A163" s="138" t="s">
        <v>101</v>
      </c>
      <c r="B163" s="139">
        <v>0</v>
      </c>
      <c r="C163" s="329">
        <f>IFERROR(B163*100/B165,"")</f>
        <v>0</v>
      </c>
      <c r="D163" s="139">
        <v>0</v>
      </c>
      <c r="E163" s="140">
        <f>IFERROR(D163*100/D165,"")</f>
        <v>0</v>
      </c>
      <c r="F163" s="139">
        <v>0</v>
      </c>
      <c r="G163" s="140">
        <f>IFERROR(F163*100/F165,"")</f>
        <v>0</v>
      </c>
      <c r="H163" s="139">
        <v>0</v>
      </c>
      <c r="I163" s="140">
        <f>IFERROR(H163*100/H165,"")</f>
        <v>0</v>
      </c>
      <c r="J163" s="139">
        <v>0</v>
      </c>
      <c r="K163" s="140">
        <f>IFERROR(J163*100/J165,"")</f>
        <v>0</v>
      </c>
      <c r="L163" s="139">
        <v>0</v>
      </c>
      <c r="M163" s="141">
        <f>IFERROR(L163*100/L165,"")</f>
        <v>0</v>
      </c>
    </row>
    <row r="164" spans="1:31" s="62" customFormat="1" ht="33" x14ac:dyDescent="0.2">
      <c r="A164" s="138" t="s">
        <v>102</v>
      </c>
      <c r="B164" s="139">
        <v>5</v>
      </c>
      <c r="C164" s="329">
        <f>IFERROR(B164*100/B165,"")</f>
        <v>100</v>
      </c>
      <c r="D164" s="139">
        <v>5</v>
      </c>
      <c r="E164" s="140">
        <f>IFERROR(D164*100/D165,"")</f>
        <v>100</v>
      </c>
      <c r="F164" s="139">
        <v>5</v>
      </c>
      <c r="G164" s="140">
        <f>IFERROR(F164*100/F165,"")</f>
        <v>100</v>
      </c>
      <c r="H164" s="139">
        <v>7</v>
      </c>
      <c r="I164" s="140">
        <f>IFERROR(H164*100/H165,"")</f>
        <v>100</v>
      </c>
      <c r="J164" s="139">
        <v>10</v>
      </c>
      <c r="K164" s="140">
        <f>IFERROR(J164*100/J165,"")</f>
        <v>100</v>
      </c>
      <c r="L164" s="139">
        <v>15</v>
      </c>
      <c r="M164" s="141">
        <f>IFERROR(L164*100/L165,"")</f>
        <v>100</v>
      </c>
    </row>
    <row r="165" spans="1:31" s="62" customFormat="1" ht="33" x14ac:dyDescent="0.2">
      <c r="A165" s="128" t="s">
        <v>103</v>
      </c>
      <c r="B165" s="142">
        <f>SUM(B163:B164)</f>
        <v>5</v>
      </c>
      <c r="C165" s="142" t="str">
        <f>IFERROR(B165*100/($N$82+$B$88+$H$88),"")</f>
        <v/>
      </c>
      <c r="D165" s="142">
        <f>SUM(D163:D164)</f>
        <v>5</v>
      </c>
      <c r="E165" s="143" t="str">
        <f>IFERROR(D165*100/($O$82+$C$88+$I$88),"")</f>
        <v/>
      </c>
      <c r="F165" s="142">
        <f>SUM(F163:F164)</f>
        <v>5</v>
      </c>
      <c r="G165" s="143">
        <f>IFERROR(F165*100/($P$82+$D$88+$J$88),"")</f>
        <v>100</v>
      </c>
      <c r="H165" s="142">
        <f>SUM(H163:H164)</f>
        <v>7</v>
      </c>
      <c r="I165" s="143">
        <f>IFERROR(H165*100/($Q$82+$E$88+$K$88),"")</f>
        <v>100</v>
      </c>
      <c r="J165" s="142">
        <f>SUM(J163:J164)</f>
        <v>10</v>
      </c>
      <c r="K165" s="143">
        <f>IFERROR(J165*100/($R$82+$F$88+$L$88),"")</f>
        <v>100</v>
      </c>
      <c r="L165" s="142">
        <f>SUM(L163:L164)</f>
        <v>15</v>
      </c>
      <c r="M165" s="144">
        <f>IFERROR(L165*100/($S$82+$G$88+$M$88),"")</f>
        <v>100</v>
      </c>
    </row>
    <row r="166" spans="1:31" s="62" customFormat="1" x14ac:dyDescent="0.2">
      <c r="A166" s="427" t="s">
        <v>104</v>
      </c>
      <c r="B166" s="428"/>
      <c r="C166" s="428"/>
      <c r="D166" s="428"/>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row>
    <row r="167" spans="1:31" s="62" customFormat="1" x14ac:dyDescent="0.2">
      <c r="A167" s="428" t="s">
        <v>105</v>
      </c>
      <c r="B167" s="428"/>
      <c r="C167" s="428"/>
      <c r="D167" s="428"/>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row>
    <row r="168" spans="1:31" x14ac:dyDescent="0.3">
      <c r="A168" s="61" t="s">
        <v>50</v>
      </c>
    </row>
    <row r="169" spans="1:31" x14ac:dyDescent="0.3">
      <c r="A169" s="61"/>
    </row>
    <row r="170" spans="1:31" x14ac:dyDescent="0.3">
      <c r="A170" s="145" t="s">
        <v>106</v>
      </c>
      <c r="B170" s="146"/>
      <c r="C170" s="330"/>
      <c r="D170" s="146"/>
      <c r="E170" s="146"/>
      <c r="F170" s="146"/>
      <c r="G170" s="146"/>
      <c r="H170" s="146"/>
      <c r="I170" s="146"/>
      <c r="J170" s="146"/>
      <c r="K170" s="146"/>
      <c r="L170" s="146"/>
      <c r="M170" s="146"/>
    </row>
    <row r="171" spans="1:31" x14ac:dyDescent="0.3">
      <c r="A171" s="429" t="s">
        <v>83</v>
      </c>
      <c r="B171" s="430">
        <v>2013</v>
      </c>
      <c r="C171" s="431"/>
      <c r="D171" s="430">
        <v>2014</v>
      </c>
      <c r="E171" s="431"/>
      <c r="F171" s="432">
        <v>2015</v>
      </c>
      <c r="G171" s="433"/>
      <c r="H171" s="432">
        <v>2016</v>
      </c>
      <c r="I171" s="433"/>
      <c r="J171" s="430">
        <v>2017</v>
      </c>
      <c r="K171" s="431"/>
      <c r="L171" s="430">
        <v>2018</v>
      </c>
      <c r="M171" s="431"/>
    </row>
    <row r="172" spans="1:31" x14ac:dyDescent="0.3">
      <c r="A172" s="429"/>
      <c r="B172" s="147"/>
      <c r="C172" s="331"/>
      <c r="D172" s="148" t="s">
        <v>99</v>
      </c>
      <c r="E172" s="147" t="s">
        <v>85</v>
      </c>
      <c r="F172" s="148" t="s">
        <v>99</v>
      </c>
      <c r="G172" s="147" t="s">
        <v>85</v>
      </c>
      <c r="H172" s="148" t="s">
        <v>99</v>
      </c>
      <c r="I172" s="147" t="s">
        <v>85</v>
      </c>
      <c r="J172" s="148" t="s">
        <v>99</v>
      </c>
      <c r="K172" s="147" t="s">
        <v>85</v>
      </c>
      <c r="L172" s="148" t="s">
        <v>99</v>
      </c>
      <c r="M172" s="147" t="s">
        <v>85</v>
      </c>
    </row>
    <row r="173" spans="1:31" x14ac:dyDescent="0.3">
      <c r="A173" s="149" t="s">
        <v>107</v>
      </c>
      <c r="B173" s="150">
        <v>1973</v>
      </c>
      <c r="C173" s="309">
        <f>IF(B173=0,"",B173*100/N88)</f>
        <v>44.932817125939422</v>
      </c>
      <c r="D173" s="150">
        <v>2394</v>
      </c>
      <c r="E173" s="56">
        <f>IF(D173=0,"",D173*100/O88)</f>
        <v>47.26554787759131</v>
      </c>
      <c r="F173" s="150">
        <v>934</v>
      </c>
      <c r="G173" s="56">
        <f>IF(F173=0,"",F173*100/P88)</f>
        <v>17.88244304039824</v>
      </c>
      <c r="H173" s="150">
        <v>900</v>
      </c>
      <c r="I173" s="56">
        <f>IF(H173=0,"",H173*100/Q88)</f>
        <v>17.055144968732233</v>
      </c>
      <c r="J173" s="150">
        <v>912</v>
      </c>
      <c r="K173" s="56">
        <f>IF(J173=0,"",J173*100/R88)</f>
        <v>16.521739130434781</v>
      </c>
      <c r="L173" s="150">
        <v>926</v>
      </c>
      <c r="M173" s="57">
        <f>IF(L173=0,"",L173*100/S88)</f>
        <v>17.276119402985074</v>
      </c>
    </row>
    <row r="174" spans="1:31" x14ac:dyDescent="0.3">
      <c r="A174" s="126" t="s">
        <v>108</v>
      </c>
      <c r="B174" s="151">
        <v>539</v>
      </c>
      <c r="C174" s="332">
        <f>IF(B174=0,"",B174*100/(B82+H82))</f>
        <v>12.275108175814164</v>
      </c>
      <c r="D174" s="151">
        <v>712</v>
      </c>
      <c r="E174" s="152">
        <f>IF(D174=0,"",D174*100/(C82+I82))</f>
        <v>14.05725567620928</v>
      </c>
      <c r="F174" s="151">
        <v>578</v>
      </c>
      <c r="G174" s="152">
        <f>IF(F174=0,"",F174*100/(D82+J82))</f>
        <v>11.077041011881947</v>
      </c>
      <c r="H174" s="151">
        <v>578</v>
      </c>
      <c r="I174" s="152">
        <f>IF(H174=0,"",H174*100/(E82+K82))</f>
        <v>10.96774193548387</v>
      </c>
      <c r="J174" s="151">
        <v>593</v>
      </c>
      <c r="K174" s="152">
        <f>IF(J174=0,"",J174*100/(F82+L82))</f>
        <v>10.762250453720508</v>
      </c>
      <c r="L174" s="151">
        <v>621</v>
      </c>
      <c r="M174" s="153">
        <f>IF(L174=0,"",L174*100/(G82+M82))</f>
        <v>11.618334892422824</v>
      </c>
    </row>
    <row r="175" spans="1:31" x14ac:dyDescent="0.3">
      <c r="A175" s="126" t="s">
        <v>109</v>
      </c>
      <c r="B175" s="151">
        <v>0</v>
      </c>
      <c r="C175" s="332" t="str">
        <f>IF(B175=0,"",B175*100/(N82+B88+H88))</f>
        <v/>
      </c>
      <c r="D175" s="151">
        <v>0</v>
      </c>
      <c r="E175" s="152" t="str">
        <f>IF(D175=0,"",D175*100/(O82+C88+I88))</f>
        <v/>
      </c>
      <c r="F175" s="151">
        <v>4</v>
      </c>
      <c r="G175" s="152">
        <f>IF(F175=0,"",F175*100/(P82+D88+J88))</f>
        <v>80</v>
      </c>
      <c r="H175" s="151">
        <v>6</v>
      </c>
      <c r="I175" s="152">
        <f>IF(H175=0,"",H175*100/(Q82+E88+K88))</f>
        <v>85.714285714285708</v>
      </c>
      <c r="J175" s="151">
        <v>7</v>
      </c>
      <c r="K175" s="152">
        <f>IF(J175=0,"",J175*100/(R82+F88+L88))</f>
        <v>70</v>
      </c>
      <c r="L175" s="151">
        <v>9</v>
      </c>
      <c r="M175" s="153">
        <f>IF(L175=0,"",L175*100/(S82+G88+M88))</f>
        <v>60</v>
      </c>
    </row>
    <row r="176" spans="1:31" ht="33" x14ac:dyDescent="0.3">
      <c r="A176" s="154" t="s">
        <v>110</v>
      </c>
      <c r="B176" s="151">
        <v>29</v>
      </c>
      <c r="C176" s="332">
        <f>IF(B176=0,"",B176*100/N88)</f>
        <v>0.6604418127989069</v>
      </c>
      <c r="D176" s="151">
        <v>29</v>
      </c>
      <c r="E176" s="152">
        <f>IF(D176=0,"",D176*100/O88)</f>
        <v>0.57255676209279371</v>
      </c>
      <c r="F176" s="151">
        <v>3</v>
      </c>
      <c r="G176" s="152">
        <f>IF(F176=0,"",F176*100/P88)</f>
        <v>5.7438253877082138E-2</v>
      </c>
      <c r="H176" s="151">
        <v>5</v>
      </c>
      <c r="I176" s="152">
        <f>IF(H176=0,"",H176*100/Q88)</f>
        <v>9.4750805381845743E-2</v>
      </c>
      <c r="J176" s="151">
        <v>15</v>
      </c>
      <c r="K176" s="152">
        <f>IF(J176=0,"",J176*100/R88)</f>
        <v>0.27173913043478259</v>
      </c>
      <c r="L176" s="151">
        <v>20</v>
      </c>
      <c r="M176" s="153">
        <f>IF(L176=0,"",L176*100/S88)</f>
        <v>0.37313432835820898</v>
      </c>
    </row>
    <row r="177" spans="1:28" x14ac:dyDescent="0.3">
      <c r="A177" s="126" t="s">
        <v>111</v>
      </c>
      <c r="B177" s="155">
        <f>SUM(B173:B176)</f>
        <v>2541</v>
      </c>
      <c r="C177" s="332">
        <f>IF(B177=0,"",B177*100/N88)</f>
        <v>57.868367114552491</v>
      </c>
      <c r="D177" s="155">
        <f>SUM(D173:D176)</f>
        <v>3135</v>
      </c>
      <c r="E177" s="152">
        <f>IF(D177=0,"",D177*100/O88)</f>
        <v>61.895360315893384</v>
      </c>
      <c r="F177" s="155">
        <f>SUM(F173:F176)</f>
        <v>1519</v>
      </c>
      <c r="G177" s="152">
        <f>IF(F177=0,"",F177*100/P88)</f>
        <v>29.082902546429256</v>
      </c>
      <c r="H177" s="155">
        <f>SUM(H173:H176)</f>
        <v>1489</v>
      </c>
      <c r="I177" s="152">
        <f>IF(H177=0,"",H177*100/Q88)</f>
        <v>28.216789842713663</v>
      </c>
      <c r="J177" s="155">
        <f>SUM(J173:J176)</f>
        <v>1527</v>
      </c>
      <c r="K177" s="152">
        <f>IF(J177=0,"",J177*100/R88)</f>
        <v>27.663043478260871</v>
      </c>
      <c r="L177" s="155">
        <f>SUM(L173:L176)</f>
        <v>1576</v>
      </c>
      <c r="M177" s="153">
        <f>IF(L177=0,"",L177*100/S88)</f>
        <v>29.402985074626866</v>
      </c>
    </row>
    <row r="178" spans="1:28" x14ac:dyDescent="0.3">
      <c r="A178" s="126" t="s">
        <v>112</v>
      </c>
      <c r="B178" s="151">
        <v>3983</v>
      </c>
      <c r="C178" s="332">
        <f>IF(B178=0,"",B178*100/(B82+H82))</f>
        <v>90.708266909587792</v>
      </c>
      <c r="D178" s="151">
        <v>3819</v>
      </c>
      <c r="E178" s="152">
        <f>IF(D178=0,"",D178*100/(C82+I82))</f>
        <v>75.399802566633767</v>
      </c>
      <c r="F178" s="151">
        <v>5215</v>
      </c>
      <c r="G178" s="152">
        <f>IF(F178=0,"",F178*100/(D82+J82))</f>
        <v>99.942506707550791</v>
      </c>
      <c r="H178" s="151">
        <v>4159</v>
      </c>
      <c r="I178" s="152">
        <f>IF(H178=0,"",H178*100/(E82+K82))</f>
        <v>78.918406072106265</v>
      </c>
      <c r="J178" s="151">
        <v>4398</v>
      </c>
      <c r="K178" s="152">
        <f>IF(J178=0,"",J178*100/(F82+L82))</f>
        <v>79.818511796733219</v>
      </c>
      <c r="L178" s="151">
        <v>4584</v>
      </c>
      <c r="M178" s="153">
        <f>IF(L178=0,"",L178*100/(G82+M82))</f>
        <v>85.762394761459305</v>
      </c>
    </row>
    <row r="179" spans="1:28" x14ac:dyDescent="0.3">
      <c r="A179" s="138" t="s">
        <v>113</v>
      </c>
      <c r="B179" s="151">
        <v>1</v>
      </c>
      <c r="C179" s="332">
        <f>IFERROR(B179*100/N88,"")</f>
        <v>2.277385561375541E-2</v>
      </c>
      <c r="D179" s="151">
        <v>5</v>
      </c>
      <c r="E179" s="152">
        <f>IFERROR(D179*100/O88,"")</f>
        <v>9.8716683119447188E-2</v>
      </c>
      <c r="F179" s="151">
        <v>1</v>
      </c>
      <c r="G179" s="152">
        <f>IFERROR(F179*100/P88,"")</f>
        <v>1.9146084625694046E-2</v>
      </c>
      <c r="H179" s="151">
        <v>4</v>
      </c>
      <c r="I179" s="152">
        <f>IFERROR(H179*100/Q88,"")</f>
        <v>7.5800644305476603E-2</v>
      </c>
      <c r="J179" s="151">
        <v>8</v>
      </c>
      <c r="K179" s="152">
        <f>IFERROR(J179*100/R88,"")</f>
        <v>0.14492753623188406</v>
      </c>
      <c r="L179" s="151">
        <v>11</v>
      </c>
      <c r="M179" s="153">
        <f>IFERROR(L179*100/S88,"")</f>
        <v>0.20522388059701493</v>
      </c>
    </row>
    <row r="180" spans="1:28" ht="33" x14ac:dyDescent="0.3">
      <c r="A180" s="138" t="s">
        <v>114</v>
      </c>
      <c r="B180" s="151">
        <v>0</v>
      </c>
      <c r="C180" s="332">
        <f>IFERROR(B180*100/B179,"")</f>
        <v>0</v>
      </c>
      <c r="D180" s="151">
        <v>5</v>
      </c>
      <c r="E180" s="152">
        <f>IFERROR(D180*100/D179,"")</f>
        <v>100</v>
      </c>
      <c r="F180" s="151">
        <v>0</v>
      </c>
      <c r="G180" s="152">
        <f>IFERROR(F180*100/F179,"")</f>
        <v>0</v>
      </c>
      <c r="H180" s="151">
        <v>4</v>
      </c>
      <c r="I180" s="152">
        <f>IFERROR(H180*100/H179,"")</f>
        <v>100</v>
      </c>
      <c r="J180" s="151">
        <v>8</v>
      </c>
      <c r="K180" s="152">
        <f>IFERROR(J180*100/J179,"")</f>
        <v>100</v>
      </c>
      <c r="L180" s="151">
        <v>11</v>
      </c>
      <c r="M180" s="153">
        <f>IFERROR(L180*100/L179,"")</f>
        <v>100</v>
      </c>
    </row>
    <row r="181" spans="1:28" x14ac:dyDescent="0.3">
      <c r="A181" s="138" t="s">
        <v>115</v>
      </c>
      <c r="B181" s="151">
        <v>1</v>
      </c>
      <c r="C181" s="332">
        <f>IFERROR(B181*100/N88,"")</f>
        <v>2.277385561375541E-2</v>
      </c>
      <c r="D181" s="151">
        <v>6</v>
      </c>
      <c r="E181" s="152">
        <f>IFERROR(D181*100/O88,"")</f>
        <v>0.11846001974333663</v>
      </c>
      <c r="F181" s="151">
        <v>15</v>
      </c>
      <c r="G181" s="152">
        <f>IFERROR(F181*100/P88,"")</f>
        <v>0.28719126938541067</v>
      </c>
      <c r="H181" s="151">
        <v>11</v>
      </c>
      <c r="I181" s="152">
        <f>IFERROR(H181*100/Q88,"")</f>
        <v>0.20845177184006064</v>
      </c>
      <c r="J181" s="151">
        <v>15</v>
      </c>
      <c r="K181" s="152">
        <f>IFERROR(J181*100/R88,"")</f>
        <v>0.27173913043478259</v>
      </c>
      <c r="L181" s="151">
        <v>19</v>
      </c>
      <c r="M181" s="153">
        <f>IFERROR(L181*100/S88,"")</f>
        <v>0.35447761194029853</v>
      </c>
    </row>
    <row r="182" spans="1:28" ht="33" x14ac:dyDescent="0.3">
      <c r="A182" s="138" t="s">
        <v>116</v>
      </c>
      <c r="B182" s="151">
        <v>0</v>
      </c>
      <c r="C182" s="332">
        <f>IFERROR(B182*100/B181,"")</f>
        <v>0</v>
      </c>
      <c r="D182" s="151">
        <v>4</v>
      </c>
      <c r="E182" s="152">
        <f>IFERROR(D182*100/D181,"")</f>
        <v>66.666666666666671</v>
      </c>
      <c r="F182" s="151">
        <v>14</v>
      </c>
      <c r="G182" s="152">
        <f>IFERROR(F182*100/F181,"")</f>
        <v>93.333333333333329</v>
      </c>
      <c r="H182" s="151">
        <v>11</v>
      </c>
      <c r="I182" s="152">
        <f>IFERROR(H182*100/H181,"")</f>
        <v>100</v>
      </c>
      <c r="J182" s="151">
        <v>16</v>
      </c>
      <c r="K182" s="152">
        <f>IFERROR(J182*100/J181,"")</f>
        <v>106.66666666666667</v>
      </c>
      <c r="L182" s="151">
        <v>21</v>
      </c>
      <c r="M182" s="153">
        <f>IFERROR(L182*100/L181,"")</f>
        <v>110.52631578947368</v>
      </c>
    </row>
    <row r="183" spans="1:28" x14ac:dyDescent="0.3">
      <c r="A183" s="96" t="s">
        <v>117</v>
      </c>
      <c r="B183" s="151">
        <v>1341</v>
      </c>
      <c r="C183" s="332">
        <f>IFERROR(B183*100/(N88),"")</f>
        <v>30.539740378046002</v>
      </c>
      <c r="D183" s="151">
        <v>1427</v>
      </c>
      <c r="E183" s="152">
        <f>IFERROR(D183*100/(O88),"")</f>
        <v>28.173741362290226</v>
      </c>
      <c r="F183" s="151">
        <v>1506</v>
      </c>
      <c r="G183" s="152">
        <f>IFERROR(F183*100/(P88),"")</f>
        <v>28.834003446295231</v>
      </c>
      <c r="H183" s="151">
        <v>1520</v>
      </c>
      <c r="I183" s="152">
        <f>IFERROR(H183*100/(Q88),"")</f>
        <v>28.804244836081107</v>
      </c>
      <c r="J183" s="151">
        <v>1530</v>
      </c>
      <c r="K183" s="152">
        <f>IFERROR(J183*100/(R88),"")</f>
        <v>27.717391304347824</v>
      </c>
      <c r="L183" s="151">
        <v>1548</v>
      </c>
      <c r="M183" s="153">
        <f>IFERROR(L183*100/(S88),"")</f>
        <v>28.880597014925375</v>
      </c>
    </row>
    <row r="184" spans="1:28" ht="33" x14ac:dyDescent="0.3">
      <c r="A184" s="138" t="s">
        <v>118</v>
      </c>
      <c r="B184" s="151">
        <v>1111</v>
      </c>
      <c r="C184" s="332">
        <f>IFERROR(B184*100/B183,"")</f>
        <v>82.848620432513044</v>
      </c>
      <c r="D184" s="151">
        <v>1106</v>
      </c>
      <c r="E184" s="152">
        <f>IFERROR(D184*100/D183,"")</f>
        <v>77.505255781359494</v>
      </c>
      <c r="F184" s="151">
        <v>450</v>
      </c>
      <c r="G184" s="152">
        <f>IFERROR(F184*100/F183,"")</f>
        <v>29.880478087649401</v>
      </c>
      <c r="H184" s="151">
        <v>600</v>
      </c>
      <c r="I184" s="152">
        <f>IFERROR(H184*100/H183,"")</f>
        <v>39.473684210526315</v>
      </c>
      <c r="J184" s="151">
        <v>520</v>
      </c>
      <c r="K184" s="152">
        <f>IFERROR(J184*100/J183,"")</f>
        <v>33.986928104575163</v>
      </c>
      <c r="L184" s="151">
        <v>480</v>
      </c>
      <c r="M184" s="153">
        <f>IFERROR(L184*100/L183,"")</f>
        <v>31.007751937984494</v>
      </c>
    </row>
    <row r="185" spans="1:28" ht="33" x14ac:dyDescent="0.3">
      <c r="A185" s="138" t="s">
        <v>119</v>
      </c>
      <c r="B185" s="151">
        <v>22</v>
      </c>
      <c r="C185" s="332">
        <f>IFERROR(B185*100/(B81+H81),"")</f>
        <v>100</v>
      </c>
      <c r="D185" s="151">
        <v>22</v>
      </c>
      <c r="E185" s="152">
        <f>IFERROR(D185*100/(B81+I81),"")</f>
        <v>100</v>
      </c>
      <c r="F185" s="151">
        <v>15</v>
      </c>
      <c r="G185" s="152">
        <f>IFERROR(F185*100/(D81+J81),"")</f>
        <v>68.181818181818187</v>
      </c>
      <c r="H185" s="151">
        <v>15</v>
      </c>
      <c r="I185" s="152">
        <f>IFERROR(H185*100/(E81+K81),"")</f>
        <v>68.181818181818187</v>
      </c>
      <c r="J185" s="151">
        <v>15</v>
      </c>
      <c r="K185" s="152">
        <f>IFERROR(J185*100/(F81+L81),"")</f>
        <v>68.181818181818187</v>
      </c>
      <c r="L185" s="151">
        <v>15</v>
      </c>
      <c r="M185" s="153">
        <f>IFERROR(L185*100/(G81+M81),"")</f>
        <v>68.181818181818187</v>
      </c>
    </row>
    <row r="186" spans="1:28" ht="33" x14ac:dyDescent="0.3">
      <c r="A186" s="138" t="s">
        <v>120</v>
      </c>
      <c r="B186" s="151">
        <v>22</v>
      </c>
      <c r="C186" s="332">
        <f>IFERROR(B186*100/(B81+H81),"")</f>
        <v>100</v>
      </c>
      <c r="D186" s="151">
        <v>22</v>
      </c>
      <c r="E186" s="152">
        <f>IFERROR(D186*100/(C81+I81),"")</f>
        <v>100</v>
      </c>
      <c r="F186" s="151">
        <v>15</v>
      </c>
      <c r="G186" s="152">
        <f>IFERROR(F186*100/(D81+J81),"")</f>
        <v>68.181818181818187</v>
      </c>
      <c r="H186" s="151">
        <v>11</v>
      </c>
      <c r="I186" s="152">
        <f>IFERROR(H186*100/(E81+K81),"")</f>
        <v>50</v>
      </c>
      <c r="J186" s="151">
        <v>15</v>
      </c>
      <c r="K186" s="152">
        <f>IFERROR(J186*100/(F81+L81),"")</f>
        <v>68.181818181818187</v>
      </c>
      <c r="L186" s="151">
        <v>15</v>
      </c>
      <c r="M186" s="153">
        <f>IFERROR(L186*100/(G81+M81),"")</f>
        <v>68.181818181818187</v>
      </c>
    </row>
    <row r="187" spans="1:28" x14ac:dyDescent="0.3">
      <c r="A187" s="138" t="s">
        <v>121</v>
      </c>
      <c r="B187" s="151">
        <v>22</v>
      </c>
      <c r="C187" s="332">
        <f>IFERROR(B187*100/N87,"")</f>
        <v>100</v>
      </c>
      <c r="D187" s="151">
        <v>22</v>
      </c>
      <c r="E187" s="152">
        <f>IFERROR(D187*100/O87,"")</f>
        <v>100</v>
      </c>
      <c r="F187" s="151">
        <v>22</v>
      </c>
      <c r="G187" s="152">
        <f>IFERROR(F187*100/P87,"")</f>
        <v>95.652173913043484</v>
      </c>
      <c r="H187" s="151">
        <v>22</v>
      </c>
      <c r="I187" s="152">
        <f>IFERROR(H187*100/Q87,"")</f>
        <v>95.652173913043484</v>
      </c>
      <c r="J187" s="151">
        <v>22</v>
      </c>
      <c r="K187" s="152">
        <f>IFERROR(J187*100/R87,"")</f>
        <v>91.666666666666671</v>
      </c>
      <c r="L187" s="151">
        <v>22</v>
      </c>
      <c r="M187" s="153">
        <f>IFERROR(L187*100/S87,"")</f>
        <v>88</v>
      </c>
    </row>
    <row r="188" spans="1:28" x14ac:dyDescent="0.3">
      <c r="A188" s="126" t="s">
        <v>122</v>
      </c>
      <c r="B188" s="151">
        <v>1</v>
      </c>
      <c r="C188" s="282">
        <f>IFERROR(B188*100/(B57+H57),"")</f>
        <v>10</v>
      </c>
      <c r="D188" s="151">
        <v>1</v>
      </c>
      <c r="E188" s="156">
        <f>IFERROR(D188*100/(C57+I57),"")</f>
        <v>10</v>
      </c>
      <c r="F188" s="151">
        <v>0</v>
      </c>
      <c r="G188" s="156">
        <f>IFERROR(F188*100/(D57+J57),"")</f>
        <v>0</v>
      </c>
      <c r="H188" s="151">
        <v>7</v>
      </c>
      <c r="I188" s="156">
        <f>IFERROR(H188*100/(E57+K57),"")</f>
        <v>63.636363636363633</v>
      </c>
      <c r="J188" s="151">
        <v>11</v>
      </c>
      <c r="K188" s="156">
        <f>IFERROR(J188*100/(F57+L57),"")</f>
        <v>73.333333333333329</v>
      </c>
      <c r="L188" s="151">
        <v>9</v>
      </c>
      <c r="M188" s="157">
        <f>IFERROR(L188*100/(G57+M57),"")</f>
        <v>42.857142857142854</v>
      </c>
      <c r="N188" s="158"/>
      <c r="O188" s="158"/>
      <c r="P188" s="158"/>
      <c r="Q188" s="158"/>
      <c r="R188" s="158"/>
      <c r="S188" s="158"/>
    </row>
    <row r="189" spans="1:28" ht="33" x14ac:dyDescent="0.3">
      <c r="A189" s="95" t="s">
        <v>123</v>
      </c>
      <c r="B189" s="151">
        <v>10</v>
      </c>
      <c r="C189" s="282">
        <f>IFERROR(B189*100/(B81+H81),"")</f>
        <v>45.454545454545453</v>
      </c>
      <c r="D189" s="151">
        <v>10</v>
      </c>
      <c r="E189" s="156">
        <f>IFERROR(D189*100/(C81+I81),"")</f>
        <v>45.454545454545453</v>
      </c>
      <c r="F189" s="151">
        <v>11</v>
      </c>
      <c r="G189" s="156">
        <f>IFERROR(F189*100/(D81+J81),"")</f>
        <v>50</v>
      </c>
      <c r="H189" s="151">
        <v>11</v>
      </c>
      <c r="I189" s="156">
        <f>IFERROR(H189*100/(E81+K81),"")</f>
        <v>50</v>
      </c>
      <c r="J189" s="151">
        <v>11</v>
      </c>
      <c r="K189" s="156">
        <f>IFERROR(J189*100/(F81+L81),"")</f>
        <v>50</v>
      </c>
      <c r="L189" s="151">
        <v>11</v>
      </c>
      <c r="M189" s="157">
        <f>IFERROR(L189*100/(G81+M81),"")</f>
        <v>50</v>
      </c>
      <c r="N189" s="158"/>
      <c r="O189" s="158"/>
      <c r="P189" s="158"/>
      <c r="Q189" s="158"/>
      <c r="R189" s="158"/>
      <c r="S189" s="158"/>
    </row>
    <row r="190" spans="1:28" x14ac:dyDescent="0.3">
      <c r="A190" s="159" t="s">
        <v>124</v>
      </c>
      <c r="B190" s="160">
        <v>83</v>
      </c>
      <c r="C190" s="306"/>
      <c r="D190" s="160">
        <v>84</v>
      </c>
      <c r="E190" s="34"/>
      <c r="F190" s="160">
        <v>85</v>
      </c>
      <c r="G190" s="34"/>
      <c r="H190" s="160">
        <v>86</v>
      </c>
      <c r="I190" s="34"/>
      <c r="J190" s="160">
        <v>87</v>
      </c>
      <c r="K190" s="34"/>
      <c r="L190" s="160">
        <v>88</v>
      </c>
      <c r="M190" s="35"/>
    </row>
    <row r="191" spans="1:28" s="164" customFormat="1" x14ac:dyDescent="0.3">
      <c r="A191" s="161" t="s">
        <v>125</v>
      </c>
      <c r="B191" s="161"/>
      <c r="C191" s="283"/>
      <c r="D191" s="161"/>
      <c r="E191" s="161"/>
      <c r="F191" s="161"/>
      <c r="G191" s="161"/>
      <c r="H191" s="161"/>
      <c r="I191" s="161"/>
      <c r="J191" s="161"/>
      <c r="K191" s="161"/>
      <c r="L191" s="161"/>
      <c r="M191" s="161"/>
      <c r="N191" s="1"/>
      <c r="O191" s="1"/>
      <c r="P191" s="1"/>
      <c r="Q191" s="1"/>
      <c r="R191" s="1"/>
      <c r="S191" s="1"/>
      <c r="T191" s="1"/>
      <c r="U191" s="1"/>
      <c r="V191" s="162"/>
      <c r="W191" s="162"/>
      <c r="X191" s="162"/>
      <c r="Y191" s="162"/>
      <c r="Z191" s="162"/>
      <c r="AA191" s="163"/>
    </row>
    <row r="192" spans="1:28" s="165" customFormat="1" ht="16.5" customHeight="1" x14ac:dyDescent="0.3">
      <c r="A192" s="158" t="s">
        <v>126</v>
      </c>
      <c r="B192" s="158"/>
      <c r="C192" s="284"/>
      <c r="D192" s="158"/>
      <c r="E192" s="158"/>
      <c r="F192" s="158"/>
      <c r="G192" s="158"/>
      <c r="H192" s="158"/>
      <c r="I192" s="158"/>
      <c r="J192" s="158"/>
      <c r="K192" s="158"/>
      <c r="L192" s="158"/>
      <c r="M192" s="158"/>
      <c r="N192" s="158"/>
      <c r="O192" s="158"/>
      <c r="P192" s="1"/>
      <c r="Q192" s="1"/>
      <c r="R192" s="1"/>
      <c r="S192" s="1"/>
      <c r="T192" s="1"/>
      <c r="U192" s="1"/>
      <c r="V192" s="1"/>
      <c r="W192" s="1"/>
      <c r="X192" s="162"/>
      <c r="Y192" s="162"/>
      <c r="Z192" s="162"/>
      <c r="AA192" s="162"/>
      <c r="AB192" s="162"/>
    </row>
    <row r="193" spans="1:21" s="165" customFormat="1" x14ac:dyDescent="0.2">
      <c r="A193" s="166" t="s">
        <v>50</v>
      </c>
      <c r="B193" s="167"/>
      <c r="C193" s="285"/>
      <c r="D193" s="168"/>
      <c r="E193" s="168"/>
      <c r="F193" s="168"/>
      <c r="G193" s="168"/>
      <c r="H193" s="168"/>
      <c r="I193" s="168"/>
      <c r="J193" s="168"/>
      <c r="K193" s="168"/>
      <c r="L193" s="168"/>
      <c r="M193" s="168"/>
      <c r="N193" s="168"/>
      <c r="O193" s="168"/>
      <c r="P193" s="168"/>
      <c r="Q193" s="168"/>
      <c r="R193" s="168"/>
    </row>
    <row r="194" spans="1:21" x14ac:dyDescent="0.3">
      <c r="A194" s="114"/>
      <c r="B194" s="169"/>
      <c r="C194" s="285"/>
      <c r="D194" s="37"/>
      <c r="E194" s="37"/>
      <c r="F194" s="37"/>
      <c r="G194" s="37"/>
      <c r="H194" s="37"/>
      <c r="I194" s="37"/>
      <c r="J194" s="37"/>
      <c r="K194" s="37"/>
      <c r="L194" s="37"/>
      <c r="M194" s="37"/>
      <c r="N194" s="37"/>
      <c r="O194" s="37"/>
      <c r="P194" s="37"/>
      <c r="Q194" s="37"/>
      <c r="R194" s="37"/>
    </row>
    <row r="195" spans="1:21" s="62" customFormat="1" x14ac:dyDescent="0.3">
      <c r="A195" s="170" t="s">
        <v>127</v>
      </c>
      <c r="B195" s="170"/>
      <c r="C195" s="274"/>
      <c r="D195" s="170"/>
      <c r="E195" s="170"/>
      <c r="F195" s="170"/>
      <c r="G195" s="170"/>
      <c r="H195" s="170"/>
      <c r="I195" s="170"/>
      <c r="J195" s="170"/>
      <c r="K195" s="170"/>
      <c r="L195" s="170"/>
      <c r="M195" s="170"/>
      <c r="U195" s="1"/>
    </row>
    <row r="196" spans="1:21" s="62" customFormat="1" x14ac:dyDescent="0.3">
      <c r="A196" s="442" t="s">
        <v>98</v>
      </c>
      <c r="B196" s="437">
        <v>2013</v>
      </c>
      <c r="C196" s="439"/>
      <c r="D196" s="437">
        <v>2014</v>
      </c>
      <c r="E196" s="439"/>
      <c r="F196" s="442">
        <v>2015</v>
      </c>
      <c r="G196" s="442"/>
      <c r="H196" s="437">
        <v>2016</v>
      </c>
      <c r="I196" s="439"/>
      <c r="J196" s="437">
        <v>2017</v>
      </c>
      <c r="K196" s="439"/>
      <c r="L196" s="437">
        <v>2018</v>
      </c>
      <c r="M196" s="439"/>
      <c r="U196" s="1"/>
    </row>
    <row r="197" spans="1:21" s="62" customFormat="1" x14ac:dyDescent="0.3">
      <c r="A197" s="434"/>
      <c r="B197" s="171" t="s">
        <v>128</v>
      </c>
      <c r="C197" s="274" t="s">
        <v>85</v>
      </c>
      <c r="D197" s="171" t="s">
        <v>128</v>
      </c>
      <c r="E197" s="171" t="s">
        <v>85</v>
      </c>
      <c r="F197" s="171" t="s">
        <v>128</v>
      </c>
      <c r="G197" s="171" t="s">
        <v>85</v>
      </c>
      <c r="H197" s="171" t="s">
        <v>128</v>
      </c>
      <c r="I197" s="171" t="s">
        <v>85</v>
      </c>
      <c r="J197" s="171" t="s">
        <v>128</v>
      </c>
      <c r="K197" s="171" t="s">
        <v>85</v>
      </c>
      <c r="L197" s="171" t="s">
        <v>128</v>
      </c>
      <c r="M197" s="171" t="s">
        <v>85</v>
      </c>
      <c r="U197" s="1"/>
    </row>
    <row r="198" spans="1:21" s="62" customFormat="1" x14ac:dyDescent="0.3">
      <c r="A198" s="172" t="s">
        <v>129</v>
      </c>
      <c r="B198" s="173">
        <v>8</v>
      </c>
      <c r="C198" s="286">
        <f>IF(B198=0,"",B198*100/H57)</f>
        <v>80</v>
      </c>
      <c r="D198" s="173">
        <v>9</v>
      </c>
      <c r="E198" s="174">
        <f>IF(D198=0,"",D198*100/I57)</f>
        <v>90</v>
      </c>
      <c r="F198" s="175">
        <v>8</v>
      </c>
      <c r="G198" s="174">
        <f>IF(F198=0,"",F198*100/J57)</f>
        <v>72.727272727272734</v>
      </c>
      <c r="H198" s="173">
        <v>9</v>
      </c>
      <c r="I198" s="174">
        <f>IF(H198=0,"",H198*100/K57)</f>
        <v>81.818181818181813</v>
      </c>
      <c r="J198" s="173">
        <v>10</v>
      </c>
      <c r="K198" s="174">
        <f>IF(J198=0,"",J198*100/L57)</f>
        <v>66.666666666666671</v>
      </c>
      <c r="L198" s="173">
        <v>11</v>
      </c>
      <c r="M198" s="176">
        <f>IF(L198=0,"",L198*100/M57)</f>
        <v>52.38095238095238</v>
      </c>
      <c r="N198" s="177"/>
      <c r="O198" s="177"/>
      <c r="P198" s="177"/>
      <c r="Q198" s="177"/>
      <c r="R198" s="177"/>
      <c r="S198" s="177"/>
      <c r="U198" s="1"/>
    </row>
    <row r="199" spans="1:21" s="62" customFormat="1" x14ac:dyDescent="0.3">
      <c r="A199" s="95" t="s">
        <v>130</v>
      </c>
      <c r="B199" s="121">
        <v>193</v>
      </c>
      <c r="C199" s="287"/>
      <c r="D199" s="121">
        <v>335</v>
      </c>
      <c r="E199" s="121"/>
      <c r="F199" s="121">
        <v>410</v>
      </c>
      <c r="G199" s="121"/>
      <c r="H199" s="121">
        <v>417</v>
      </c>
      <c r="I199" s="121"/>
      <c r="J199" s="121">
        <v>423</v>
      </c>
      <c r="K199" s="121"/>
      <c r="L199" s="121">
        <v>431</v>
      </c>
      <c r="M199" s="178"/>
      <c r="N199" s="177"/>
      <c r="O199" s="177"/>
      <c r="P199" s="177"/>
      <c r="Q199" s="177"/>
      <c r="R199" s="177"/>
      <c r="S199" s="177"/>
      <c r="U199" s="1"/>
    </row>
    <row r="200" spans="1:21" s="62" customFormat="1" x14ac:dyDescent="0.3">
      <c r="A200" s="95" t="s">
        <v>131</v>
      </c>
      <c r="B200" s="179">
        <v>85</v>
      </c>
      <c r="C200" s="280">
        <f>IF(B200=0,"",B200*100/B199)</f>
        <v>44.041450777202073</v>
      </c>
      <c r="D200" s="179">
        <v>112</v>
      </c>
      <c r="E200" s="122">
        <f>IF(D200=0,"",D200*100/D199)</f>
        <v>33.432835820895519</v>
      </c>
      <c r="F200" s="180">
        <v>178</v>
      </c>
      <c r="G200" s="122">
        <f>IF(F200=0,"",F200*100/F199)</f>
        <v>43.414634146341463</v>
      </c>
      <c r="H200" s="179">
        <v>190</v>
      </c>
      <c r="I200" s="122">
        <f>IF(H200=0,"",H200*100/H199)</f>
        <v>45.563549160671464</v>
      </c>
      <c r="J200" s="179">
        <v>195</v>
      </c>
      <c r="K200" s="122">
        <f>IF(J200=0,"",J200*100/J199)</f>
        <v>46.099290780141843</v>
      </c>
      <c r="L200" s="179">
        <v>198</v>
      </c>
      <c r="M200" s="124">
        <f>IF(L200=0,"",L200*100/L199)</f>
        <v>45.939675174013921</v>
      </c>
      <c r="N200" s="177"/>
      <c r="O200" s="177"/>
      <c r="P200" s="177"/>
      <c r="Q200" s="177"/>
      <c r="R200" s="177"/>
      <c r="S200" s="177"/>
      <c r="U200" s="1"/>
    </row>
    <row r="201" spans="1:21" s="62" customFormat="1" ht="33" x14ac:dyDescent="0.3">
      <c r="A201" s="95" t="s">
        <v>132</v>
      </c>
      <c r="B201" s="179">
        <v>77</v>
      </c>
      <c r="C201" s="280">
        <f>+IFERROR(B201*100/B200,"")</f>
        <v>90.588235294117652</v>
      </c>
      <c r="D201" s="179">
        <v>103</v>
      </c>
      <c r="E201" s="122">
        <f>+IFERROR(D201*100/D200,"")</f>
        <v>91.964285714285708</v>
      </c>
      <c r="F201" s="180">
        <v>168</v>
      </c>
      <c r="G201" s="122">
        <f>+IFERROR(F201*100/F200,"")</f>
        <v>94.382022471910119</v>
      </c>
      <c r="H201" s="179">
        <v>179</v>
      </c>
      <c r="I201" s="122">
        <f>+IFERROR(H201*100/H200,"")</f>
        <v>94.21052631578948</v>
      </c>
      <c r="J201" s="179">
        <v>183</v>
      </c>
      <c r="K201" s="122">
        <f>+IFERROR(J201*100/J200,"")</f>
        <v>93.84615384615384</v>
      </c>
      <c r="L201" s="179">
        <v>184</v>
      </c>
      <c r="M201" s="124">
        <f>+IFERROR(L201*100/L200,"")</f>
        <v>92.929292929292927</v>
      </c>
      <c r="N201" s="177"/>
      <c r="O201" s="177"/>
      <c r="P201" s="177"/>
      <c r="Q201" s="177"/>
      <c r="R201" s="177"/>
      <c r="S201" s="177"/>
      <c r="U201" s="1"/>
    </row>
    <row r="202" spans="1:21" s="62" customFormat="1" ht="33" x14ac:dyDescent="0.3">
      <c r="A202" s="95" t="s">
        <v>133</v>
      </c>
      <c r="B202" s="179">
        <v>8</v>
      </c>
      <c r="C202" s="280">
        <f>+IFERROR(B202*100/B200,"")</f>
        <v>9.4117647058823533</v>
      </c>
      <c r="D202" s="179">
        <v>9</v>
      </c>
      <c r="E202" s="122">
        <f>+IFERROR(D202*100/D200,"")</f>
        <v>8.0357142857142865</v>
      </c>
      <c r="F202" s="180">
        <v>10</v>
      </c>
      <c r="G202" s="122">
        <f>+IFERROR(F202*100/F200,"")</f>
        <v>5.617977528089888</v>
      </c>
      <c r="H202" s="179">
        <v>11</v>
      </c>
      <c r="I202" s="122">
        <f>+IFERROR(H202*100/H200,"")</f>
        <v>5.7894736842105265</v>
      </c>
      <c r="J202" s="179">
        <v>12</v>
      </c>
      <c r="K202" s="122">
        <f>+IFERROR(J202*100/J200,"")</f>
        <v>6.1538461538461542</v>
      </c>
      <c r="L202" s="179">
        <v>14</v>
      </c>
      <c r="M202" s="124">
        <f>+IFERROR(L202*100/L200,"")</f>
        <v>7.0707070707070709</v>
      </c>
      <c r="N202" s="177"/>
      <c r="O202" s="177"/>
      <c r="P202" s="177"/>
      <c r="Q202" s="177"/>
      <c r="R202" s="177"/>
      <c r="S202" s="177"/>
      <c r="U202" s="1"/>
    </row>
    <row r="203" spans="1:21" s="62" customFormat="1" x14ac:dyDescent="0.3">
      <c r="A203" s="95" t="s">
        <v>134</v>
      </c>
      <c r="B203" s="179">
        <v>0</v>
      </c>
      <c r="C203" s="280" t="str">
        <f>IF(B203=0,"",B203*100/B57)</f>
        <v/>
      </c>
      <c r="D203" s="179">
        <v>0</v>
      </c>
      <c r="E203" s="122" t="str">
        <f>IF(D203=0,"",D203*100/C57)</f>
        <v/>
      </c>
      <c r="F203" s="180"/>
      <c r="G203" s="122" t="str">
        <f>IF(F203=0,"",F203*100/D57)</f>
        <v/>
      </c>
      <c r="H203" s="179"/>
      <c r="I203" s="122" t="str">
        <f>IF(H203=0,"",H203*100/E57)</f>
        <v/>
      </c>
      <c r="J203" s="179"/>
      <c r="K203" s="122" t="str">
        <f>IF(J203=0,"",J203*100/F57)</f>
        <v/>
      </c>
      <c r="L203" s="179"/>
      <c r="M203" s="124" t="str">
        <f>IF(L203=0,"",L203*100/G57)</f>
        <v/>
      </c>
      <c r="N203" s="177"/>
      <c r="O203" s="177"/>
      <c r="P203" s="177"/>
      <c r="Q203" s="177"/>
      <c r="R203" s="177"/>
      <c r="S203" s="177"/>
      <c r="U203" s="1"/>
    </row>
    <row r="204" spans="1:21" s="62" customFormat="1" x14ac:dyDescent="0.3">
      <c r="A204" s="95" t="s">
        <v>135</v>
      </c>
      <c r="B204" s="121">
        <v>0</v>
      </c>
      <c r="C204" s="287"/>
      <c r="D204" s="121">
        <v>0</v>
      </c>
      <c r="E204" s="121"/>
      <c r="F204" s="121"/>
      <c r="G204" s="121"/>
      <c r="H204" s="121"/>
      <c r="I204" s="121"/>
      <c r="J204" s="121"/>
      <c r="K204" s="18"/>
      <c r="L204" s="121"/>
      <c r="M204" s="178"/>
      <c r="N204" s="177"/>
      <c r="O204" s="177"/>
      <c r="P204" s="177"/>
      <c r="Q204" s="177"/>
      <c r="R204" s="177"/>
      <c r="S204" s="177"/>
      <c r="U204" s="1"/>
    </row>
    <row r="205" spans="1:21" s="62" customFormat="1" x14ac:dyDescent="0.3">
      <c r="A205" s="95" t="s">
        <v>136</v>
      </c>
      <c r="B205" s="179">
        <v>0</v>
      </c>
      <c r="C205" s="280" t="str">
        <f>IF(B205=0,"",B205*100/B204)</f>
        <v/>
      </c>
      <c r="D205" s="179">
        <v>0</v>
      </c>
      <c r="E205" s="122" t="str">
        <f>IF(D205=0,"",D205*100/D204)</f>
        <v/>
      </c>
      <c r="F205" s="180"/>
      <c r="G205" s="122" t="str">
        <f>IF(F205=0,"",F205*100/F204)</f>
        <v/>
      </c>
      <c r="H205" s="179"/>
      <c r="I205" s="122" t="str">
        <f>IF(H205=0,"",H205*100/H204)</f>
        <v/>
      </c>
      <c r="J205" s="179"/>
      <c r="K205" s="122" t="str">
        <f>IF(J205=0,"",J205*100/J204)</f>
        <v/>
      </c>
      <c r="L205" s="179"/>
      <c r="M205" s="124" t="str">
        <f>IF(L205=0,"",L205*100/L204)</f>
        <v/>
      </c>
      <c r="N205" s="177"/>
      <c r="O205" s="177"/>
      <c r="P205" s="177"/>
      <c r="Q205" s="177"/>
      <c r="R205" s="177"/>
      <c r="S205" s="177"/>
      <c r="U205" s="1"/>
    </row>
    <row r="206" spans="1:21" s="62" customFormat="1" ht="33" x14ac:dyDescent="0.3">
      <c r="A206" s="95" t="s">
        <v>137</v>
      </c>
      <c r="B206" s="179">
        <v>0</v>
      </c>
      <c r="C206" s="280" t="str">
        <f>+IFERROR(B206*100/B205,"")</f>
        <v/>
      </c>
      <c r="D206" s="179">
        <v>0</v>
      </c>
      <c r="E206" s="122" t="str">
        <f>+IFERROR(D206*100/D205,"")</f>
        <v/>
      </c>
      <c r="F206" s="180"/>
      <c r="G206" s="122" t="str">
        <f>+IFERROR(F206*100/F205,"")</f>
        <v/>
      </c>
      <c r="H206" s="179"/>
      <c r="I206" s="122" t="str">
        <f>+IFERROR(H206*100/H205,"")</f>
        <v/>
      </c>
      <c r="J206" s="179"/>
      <c r="K206" s="122" t="str">
        <f>+IFERROR(J206*100/J205,"")</f>
        <v/>
      </c>
      <c r="L206" s="179"/>
      <c r="M206" s="124" t="str">
        <f>+IFERROR(L206*100/L205,"")</f>
        <v/>
      </c>
      <c r="N206" s="177"/>
      <c r="O206" s="177"/>
      <c r="P206" s="177"/>
      <c r="Q206" s="177"/>
      <c r="R206" s="177"/>
      <c r="S206" s="177"/>
      <c r="U206" s="1"/>
    </row>
    <row r="207" spans="1:21" s="62" customFormat="1" ht="33" x14ac:dyDescent="0.3">
      <c r="A207" s="95" t="s">
        <v>138</v>
      </c>
      <c r="B207" s="179">
        <v>0</v>
      </c>
      <c r="C207" s="280" t="str">
        <f>+IFERROR(B207*100/B205,"")</f>
        <v/>
      </c>
      <c r="D207" s="179">
        <v>0</v>
      </c>
      <c r="E207" s="122" t="str">
        <f>+IFERROR(D207*100/D205,"")</f>
        <v/>
      </c>
      <c r="F207" s="180"/>
      <c r="G207" s="122" t="str">
        <f>+IFERROR(F207*100/F205,"")</f>
        <v/>
      </c>
      <c r="H207" s="179"/>
      <c r="I207" s="122" t="str">
        <f>+IFERROR(H207*100/H205,"")</f>
        <v/>
      </c>
      <c r="J207" s="179" t="str">
        <f t="shared" ref="J207" si="27">+IFERROR(I207*100/I205,"")</f>
        <v/>
      </c>
      <c r="K207" s="122" t="str">
        <f>+IFERROR(J207*100/J205,"")</f>
        <v/>
      </c>
      <c r="L207" s="179" t="str">
        <f t="shared" ref="L207" si="28">+IFERROR(K207*100/K205,"")</f>
        <v/>
      </c>
      <c r="M207" s="124" t="str">
        <f>+IFERROR(L207*100/L205,"")</f>
        <v/>
      </c>
      <c r="N207" s="177"/>
      <c r="O207" s="177"/>
      <c r="P207" s="177"/>
      <c r="Q207" s="177"/>
      <c r="R207" s="177"/>
      <c r="S207" s="177"/>
      <c r="U207" s="1"/>
    </row>
    <row r="208" spans="1:21" s="62" customFormat="1" ht="33" x14ac:dyDescent="0.3">
      <c r="A208" s="95" t="s">
        <v>139</v>
      </c>
      <c r="B208" s="181">
        <v>0</v>
      </c>
      <c r="C208" s="280">
        <f>+IFERROR(B208*100/H57,"")</f>
        <v>0</v>
      </c>
      <c r="D208" s="179">
        <v>0</v>
      </c>
      <c r="E208" s="122">
        <f>+IFERROR(D208*100/I57,"")</f>
        <v>0</v>
      </c>
      <c r="F208" s="180"/>
      <c r="G208" s="122">
        <f>+IFERROR(F208*100/J57,"")</f>
        <v>0</v>
      </c>
      <c r="H208" s="179"/>
      <c r="I208" s="122">
        <f>+IFERROR(H208*100/K57,"")</f>
        <v>0</v>
      </c>
      <c r="J208" s="179"/>
      <c r="K208" s="122">
        <f>+IFERROR(J208*100/L57,"")</f>
        <v>0</v>
      </c>
      <c r="L208" s="179"/>
      <c r="M208" s="124">
        <f>+IFERROR(L208*100/M57,"")</f>
        <v>0</v>
      </c>
      <c r="N208" s="177"/>
      <c r="O208" s="177"/>
      <c r="P208" s="177"/>
      <c r="Q208" s="177"/>
      <c r="R208" s="177"/>
      <c r="S208" s="177"/>
      <c r="U208" s="1"/>
    </row>
    <row r="209" spans="1:31" s="62" customFormat="1" ht="33" x14ac:dyDescent="0.3">
      <c r="A209" s="95" t="s">
        <v>140</v>
      </c>
      <c r="B209" s="181">
        <v>0</v>
      </c>
      <c r="C209" s="280">
        <f>+IFERROR(B209*100/H57,"")</f>
        <v>0</v>
      </c>
      <c r="D209" s="179">
        <v>0</v>
      </c>
      <c r="E209" s="122">
        <f>+IFERROR(D209*100/I57,"")</f>
        <v>0</v>
      </c>
      <c r="F209" s="180"/>
      <c r="G209" s="122">
        <f>+IFERROR(F209*100/J57,"")</f>
        <v>0</v>
      </c>
      <c r="H209" s="179"/>
      <c r="I209" s="122">
        <f>+IFERROR(H209*100/K57,"")</f>
        <v>0</v>
      </c>
      <c r="J209" s="179"/>
      <c r="K209" s="122">
        <f>+IFERROR(J209*100/L57,"")</f>
        <v>0</v>
      </c>
      <c r="L209" s="179"/>
      <c r="M209" s="124">
        <f>+IFERROR(L209*100/M57,"")</f>
        <v>0</v>
      </c>
      <c r="N209" s="177"/>
      <c r="O209" s="177"/>
      <c r="P209" s="177"/>
      <c r="Q209" s="177"/>
      <c r="R209" s="177"/>
      <c r="S209" s="177"/>
      <c r="U209" s="1"/>
    </row>
    <row r="210" spans="1:31" s="62" customFormat="1" ht="33" x14ac:dyDescent="0.3">
      <c r="A210" s="95" t="s">
        <v>141</v>
      </c>
      <c r="B210" s="179">
        <v>7</v>
      </c>
      <c r="C210" s="280">
        <f>IFERROR(B210*100/(B57+H57),"")</f>
        <v>70</v>
      </c>
      <c r="D210" s="179">
        <v>7</v>
      </c>
      <c r="E210" s="122">
        <f>IFERROR(D210*100/(C57+I57),"")</f>
        <v>70</v>
      </c>
      <c r="F210" s="180">
        <v>10</v>
      </c>
      <c r="G210" s="122">
        <f>IFERROR(F210*100/(D57+J57),"")</f>
        <v>90.909090909090907</v>
      </c>
      <c r="H210" s="179">
        <v>11</v>
      </c>
      <c r="I210" s="122">
        <f>IFERROR(H210*100/(K57+E57),"")</f>
        <v>100</v>
      </c>
      <c r="J210" s="179">
        <v>13</v>
      </c>
      <c r="K210" s="122">
        <f>IFERROR(J210*100/(F57+L57),"")</f>
        <v>86.666666666666671</v>
      </c>
      <c r="L210" s="179">
        <v>15</v>
      </c>
      <c r="M210" s="124">
        <f>IFERROR(L210*100/(G57+M57),"")</f>
        <v>71.428571428571431</v>
      </c>
      <c r="N210" s="177"/>
      <c r="O210" s="177"/>
      <c r="P210" s="177"/>
      <c r="Q210" s="177"/>
      <c r="R210" s="177"/>
      <c r="S210" s="177"/>
      <c r="U210" s="1"/>
    </row>
    <row r="211" spans="1:31" s="62" customFormat="1" ht="33" x14ac:dyDescent="0.3">
      <c r="A211" s="95" t="s">
        <v>142</v>
      </c>
      <c r="B211" s="179">
        <v>0</v>
      </c>
      <c r="C211" s="280" t="str">
        <f>IFERROR(B211*100/(N57+B63+H63),"")</f>
        <v/>
      </c>
      <c r="D211" s="179">
        <v>0</v>
      </c>
      <c r="E211" s="122" t="str">
        <f>IFERROR(D211*100/(O57+C63+I63),"")</f>
        <v/>
      </c>
      <c r="F211" s="180">
        <v>1</v>
      </c>
      <c r="G211" s="122">
        <f>IFERROR(F211*100/(P57+D63+J63),"")</f>
        <v>100</v>
      </c>
      <c r="H211" s="179">
        <v>1</v>
      </c>
      <c r="I211" s="122">
        <f>IFERROR(H211*100/(Q57+E63+K63),"")</f>
        <v>100</v>
      </c>
      <c r="J211" s="179">
        <v>1</v>
      </c>
      <c r="K211" s="122">
        <f>IFERROR(J211*100/(R57+F63+L63),"")</f>
        <v>50</v>
      </c>
      <c r="L211" s="179">
        <v>1</v>
      </c>
      <c r="M211" s="124">
        <f>IFERROR(L211*100/(S57+G63+M63),"")</f>
        <v>33.333333333333336</v>
      </c>
      <c r="N211" s="177"/>
      <c r="O211" s="177"/>
      <c r="P211" s="177"/>
      <c r="Q211" s="177"/>
      <c r="R211" s="177"/>
      <c r="S211" s="177"/>
      <c r="U211" s="1"/>
    </row>
    <row r="212" spans="1:31" s="62" customFormat="1" x14ac:dyDescent="0.2">
      <c r="A212" s="95" t="s">
        <v>143</v>
      </c>
      <c r="B212" s="179">
        <v>7</v>
      </c>
      <c r="C212" s="280">
        <f>+IFERROR(B212*100/N63,"")</f>
        <v>70</v>
      </c>
      <c r="D212" s="179">
        <v>7</v>
      </c>
      <c r="E212" s="122">
        <f>+IFERROR(D212*100/O63,"")</f>
        <v>70</v>
      </c>
      <c r="F212" s="180">
        <v>10</v>
      </c>
      <c r="G212" s="122">
        <f>+IFERROR(F212*100/P63,"")</f>
        <v>83.333333333333329</v>
      </c>
      <c r="H212" s="179">
        <v>11</v>
      </c>
      <c r="I212" s="122">
        <f>+IFERROR(H212*100/Q63,"")</f>
        <v>91.666666666666671</v>
      </c>
      <c r="J212" s="179">
        <v>15</v>
      </c>
      <c r="K212" s="122">
        <f>+IFERROR(J212*100/R63,"")</f>
        <v>88.235294117647058</v>
      </c>
      <c r="L212" s="179">
        <v>17</v>
      </c>
      <c r="M212" s="124">
        <f>+IFERROR(L212*100/S63,"")</f>
        <v>70.833333333333329</v>
      </c>
      <c r="N212" s="177"/>
      <c r="O212" s="177"/>
      <c r="P212" s="177"/>
      <c r="Q212" s="177"/>
      <c r="R212" s="177"/>
      <c r="S212" s="177"/>
    </row>
    <row r="213" spans="1:31" s="62" customFormat="1" ht="33" x14ac:dyDescent="0.2">
      <c r="A213" s="95" t="s">
        <v>144</v>
      </c>
      <c r="B213" s="179">
        <v>0</v>
      </c>
      <c r="C213" s="280">
        <f>+IFERROR(B213*100/($B$57+$H$57),"")</f>
        <v>0</v>
      </c>
      <c r="D213" s="179">
        <v>0</v>
      </c>
      <c r="E213" s="122">
        <f>+IFERROR(D213*100/($C$57+$I$57),"")</f>
        <v>0</v>
      </c>
      <c r="F213" s="180">
        <v>0</v>
      </c>
      <c r="G213" s="122">
        <f>+IFERROR(F213*100/($D$57+$J$57),"")</f>
        <v>0</v>
      </c>
      <c r="H213" s="179">
        <v>0</v>
      </c>
      <c r="I213" s="122">
        <f>+IFERROR(H213*100/($E$57+$K$57),"")</f>
        <v>0</v>
      </c>
      <c r="J213" s="179">
        <v>0</v>
      </c>
      <c r="K213" s="122">
        <f>+IFERROR(J213*100/($F$57+$L$57),"")</f>
        <v>0</v>
      </c>
      <c r="L213" s="179">
        <v>0</v>
      </c>
      <c r="M213" s="124">
        <f>+IFERROR(L213*100/($G$57+$M$57),"")</f>
        <v>0</v>
      </c>
      <c r="N213" s="177"/>
      <c r="O213" s="177"/>
      <c r="P213" s="177"/>
      <c r="Q213" s="177"/>
      <c r="R213" s="177"/>
      <c r="S213" s="177"/>
    </row>
    <row r="214" spans="1:31" s="62" customFormat="1" ht="33" x14ac:dyDescent="0.2">
      <c r="A214" s="95" t="s">
        <v>145</v>
      </c>
      <c r="B214" s="179">
        <v>5</v>
      </c>
      <c r="C214" s="280">
        <f>+IFERROR(B214*100/($B$57+$H$57),"")</f>
        <v>50</v>
      </c>
      <c r="D214" s="179">
        <v>5</v>
      </c>
      <c r="E214" s="122">
        <f>+IFERROR(D214*100/($C$57+$I$57),"")</f>
        <v>50</v>
      </c>
      <c r="F214" s="180">
        <v>8</v>
      </c>
      <c r="G214" s="122">
        <f>+IFERROR(F214*100/($D$57+$J$57),"")</f>
        <v>72.727272727272734</v>
      </c>
      <c r="H214" s="179">
        <v>9</v>
      </c>
      <c r="I214" s="122">
        <f>+IFERROR(H214*100/($E$57+$K$57),"")</f>
        <v>81.818181818181813</v>
      </c>
      <c r="J214" s="179">
        <v>14</v>
      </c>
      <c r="K214" s="122">
        <f>+IFERROR(J214*100/($F$57+$L$57),"")</f>
        <v>93.333333333333329</v>
      </c>
      <c r="L214" s="179">
        <v>15</v>
      </c>
      <c r="M214" s="124">
        <f>+IFERROR(L214*100/($G$57+$M$57),"")</f>
        <v>71.428571428571431</v>
      </c>
      <c r="N214" s="177"/>
      <c r="O214" s="177"/>
      <c r="P214" s="177"/>
      <c r="Q214" s="177"/>
      <c r="R214" s="177"/>
      <c r="S214" s="177"/>
    </row>
    <row r="215" spans="1:31" s="62" customFormat="1" x14ac:dyDescent="0.2">
      <c r="A215" s="95" t="s">
        <v>146</v>
      </c>
      <c r="B215" s="179">
        <v>22</v>
      </c>
      <c r="C215" s="280">
        <f>+IFERROR(B215*100/$N$87,"")</f>
        <v>100</v>
      </c>
      <c r="D215" s="179">
        <v>22</v>
      </c>
      <c r="E215" s="122">
        <f>+IFERROR(D215*100/$O$87,"")</f>
        <v>100</v>
      </c>
      <c r="F215" s="180">
        <v>22</v>
      </c>
      <c r="G215" s="122">
        <f>+IFERROR(F215*100/$P$87,"")</f>
        <v>95.652173913043484</v>
      </c>
      <c r="H215" s="179">
        <v>22</v>
      </c>
      <c r="I215" s="122">
        <f>+IFERROR(H215*100/$Q$87,"")</f>
        <v>95.652173913043484</v>
      </c>
      <c r="J215" s="179">
        <v>22</v>
      </c>
      <c r="K215" s="122">
        <f>+IFERROR(J215*100/$R$87,"")</f>
        <v>91.666666666666671</v>
      </c>
      <c r="L215" s="179">
        <v>22</v>
      </c>
      <c r="M215" s="124">
        <f>+IFERROR(L215*100/$S$87,"")</f>
        <v>88</v>
      </c>
      <c r="N215" s="177"/>
      <c r="O215" s="177"/>
      <c r="P215" s="177"/>
      <c r="Q215" s="177"/>
      <c r="R215" s="177"/>
      <c r="S215" s="177"/>
    </row>
    <row r="216" spans="1:31" s="62" customFormat="1" ht="33" x14ac:dyDescent="0.2">
      <c r="A216" s="95" t="s">
        <v>147</v>
      </c>
      <c r="B216" s="179">
        <v>22</v>
      </c>
      <c r="C216" s="280">
        <f>+IFERROR(B216*100/$N$87,"")</f>
        <v>100</v>
      </c>
      <c r="D216" s="179">
        <v>22</v>
      </c>
      <c r="E216" s="122">
        <f>+IFERROR(D216*100/$O$87,"")</f>
        <v>100</v>
      </c>
      <c r="F216" s="180">
        <v>12</v>
      </c>
      <c r="G216" s="122">
        <f>+IFERROR(F216*100/$P$87,"")</f>
        <v>52.173913043478258</v>
      </c>
      <c r="H216" s="179">
        <v>12</v>
      </c>
      <c r="I216" s="122">
        <f>+IFERROR(H216*100/$Q$87,"")</f>
        <v>52.173913043478258</v>
      </c>
      <c r="J216" s="179">
        <v>12</v>
      </c>
      <c r="K216" s="122">
        <f>+IFERROR(J216*100/$R$87,"")</f>
        <v>50</v>
      </c>
      <c r="L216" s="179">
        <v>12</v>
      </c>
      <c r="M216" s="124">
        <f>+IFERROR(L216*100/$S$87,"")</f>
        <v>48</v>
      </c>
      <c r="N216" s="177"/>
      <c r="O216" s="177"/>
      <c r="P216" s="177"/>
      <c r="Q216" s="177"/>
      <c r="R216" s="177"/>
      <c r="S216" s="177"/>
    </row>
    <row r="217" spans="1:31" s="62" customFormat="1" ht="33" x14ac:dyDescent="0.2">
      <c r="A217" s="95" t="s">
        <v>148</v>
      </c>
      <c r="B217" s="179">
        <v>6</v>
      </c>
      <c r="C217" s="280">
        <f>+IFERROR(B217*100/$N$87,"")</f>
        <v>27.272727272727273</v>
      </c>
      <c r="D217" s="179">
        <v>6</v>
      </c>
      <c r="E217" s="122">
        <f>+IFERROR(D217*100/$O$87,"")</f>
        <v>27.272727272727273</v>
      </c>
      <c r="F217" s="180">
        <v>3</v>
      </c>
      <c r="G217" s="122">
        <f>+IFERROR(F217*100/$P$87,"")</f>
        <v>13.043478260869565</v>
      </c>
      <c r="H217" s="179">
        <v>3</v>
      </c>
      <c r="I217" s="122">
        <f>+IFERROR(H217*100/$Q$87,"")</f>
        <v>13.043478260869565</v>
      </c>
      <c r="J217" s="179">
        <v>3</v>
      </c>
      <c r="K217" s="122">
        <f>+IFERROR(J217*100/$R$87,"")</f>
        <v>12.5</v>
      </c>
      <c r="L217" s="179">
        <v>3</v>
      </c>
      <c r="M217" s="124">
        <f>+IFERROR(L217*100/$S$87,"")</f>
        <v>12</v>
      </c>
      <c r="N217" s="177"/>
      <c r="O217" s="177"/>
      <c r="P217" s="177"/>
      <c r="Q217" s="177"/>
      <c r="R217" s="177"/>
      <c r="S217" s="177"/>
    </row>
    <row r="218" spans="1:31" s="62" customFormat="1" ht="33" x14ac:dyDescent="0.2">
      <c r="A218" s="95" t="s">
        <v>149</v>
      </c>
      <c r="B218" s="179">
        <v>0</v>
      </c>
      <c r="C218" s="280" t="str">
        <f>IF(B218=0,"",B218*100/(B57+H57))</f>
        <v/>
      </c>
      <c r="D218" s="179">
        <v>1</v>
      </c>
      <c r="E218" s="122">
        <f>IF(D218=0,"",D218*100/(C57+I57))</f>
        <v>10</v>
      </c>
      <c r="F218" s="180">
        <v>1</v>
      </c>
      <c r="G218" s="122">
        <f>IF(F218=0,"",F218*100/(D57+J57))</f>
        <v>9.0909090909090917</v>
      </c>
      <c r="H218" s="179">
        <v>2</v>
      </c>
      <c r="I218" s="122">
        <f>IF(H218=0,"",H218*100/(E57+K57))</f>
        <v>18.181818181818183</v>
      </c>
      <c r="J218" s="179">
        <v>3</v>
      </c>
      <c r="K218" s="122">
        <f>IF(J218=0,"",J218*100/(F57+L57))</f>
        <v>20</v>
      </c>
      <c r="L218" s="179">
        <v>3</v>
      </c>
      <c r="M218" s="124">
        <f>IF(L218=0,"",L218*100/(G57+M57))</f>
        <v>14.285714285714286</v>
      </c>
      <c r="N218" s="158"/>
      <c r="O218" s="158"/>
      <c r="P218" s="158"/>
      <c r="Q218" s="158"/>
      <c r="R218" s="158"/>
      <c r="S218" s="158"/>
    </row>
    <row r="219" spans="1:31" s="62" customFormat="1" ht="49.5" x14ac:dyDescent="0.2">
      <c r="A219" s="159" t="s">
        <v>150</v>
      </c>
      <c r="B219" s="182">
        <v>0</v>
      </c>
      <c r="C219" s="288" t="str">
        <f>IF(B219=0,"",B219*100/(B57+H57))</f>
        <v/>
      </c>
      <c r="D219" s="182">
        <v>1</v>
      </c>
      <c r="E219" s="131">
        <f>IF(D219=0,"",D219*100/(C57+I57))</f>
        <v>10</v>
      </c>
      <c r="F219" s="183">
        <v>5</v>
      </c>
      <c r="G219" s="131">
        <f>IF(F219=0,"",F219*100/(D57+J57))</f>
        <v>45.454545454545453</v>
      </c>
      <c r="H219" s="182">
        <v>6</v>
      </c>
      <c r="I219" s="131">
        <f>IF(H219=0,"",H219*100/(E57+K57))</f>
        <v>54.545454545454547</v>
      </c>
      <c r="J219" s="182">
        <v>7</v>
      </c>
      <c r="K219" s="131">
        <f>IF(J219=0,"",J219*100/(F57+L57))</f>
        <v>46.666666666666664</v>
      </c>
      <c r="L219" s="182">
        <v>8</v>
      </c>
      <c r="M219" s="132">
        <f>IF(L219=0,"",L219*100/(G57+M57))</f>
        <v>38.095238095238095</v>
      </c>
      <c r="N219" s="158"/>
      <c r="O219" s="158"/>
      <c r="P219" s="158"/>
      <c r="Q219" s="158"/>
      <c r="R219" s="158"/>
      <c r="S219" s="158"/>
    </row>
    <row r="220" spans="1:31" s="62" customFormat="1" x14ac:dyDescent="0.2">
      <c r="A220" s="184"/>
      <c r="B220" s="184"/>
      <c r="C220" s="289"/>
      <c r="D220" s="185"/>
      <c r="E220" s="185"/>
      <c r="F220" s="185"/>
      <c r="G220" s="185"/>
      <c r="H220" s="185"/>
      <c r="I220" s="185"/>
      <c r="J220" s="185"/>
      <c r="K220" s="185"/>
      <c r="L220" s="185"/>
      <c r="M220" s="185"/>
      <c r="N220" s="185"/>
      <c r="O220" s="185"/>
      <c r="P220" s="185"/>
      <c r="Q220" s="185"/>
      <c r="R220" s="185"/>
      <c r="S220" s="186"/>
      <c r="T220" s="186"/>
      <c r="U220" s="186"/>
      <c r="V220" s="186"/>
      <c r="W220" s="186"/>
      <c r="X220" s="186"/>
      <c r="Y220" s="186"/>
      <c r="Z220" s="186"/>
      <c r="AA220" s="186"/>
      <c r="AB220" s="186"/>
      <c r="AC220" s="186"/>
      <c r="AD220" s="186"/>
      <c r="AE220" s="186"/>
    </row>
    <row r="221" spans="1:31" s="62" customFormat="1" x14ac:dyDescent="0.2">
      <c r="A221" s="170" t="s">
        <v>127</v>
      </c>
      <c r="B221" s="170"/>
      <c r="C221" s="274"/>
      <c r="D221" s="170"/>
      <c r="E221" s="170"/>
      <c r="F221" s="170"/>
      <c r="G221" s="170"/>
      <c r="H221" s="170"/>
      <c r="I221" s="170"/>
      <c r="J221" s="170"/>
      <c r="K221" s="170"/>
      <c r="L221" s="170"/>
      <c r="M221" s="170"/>
      <c r="N221" s="170"/>
      <c r="O221" s="170"/>
      <c r="P221" s="170"/>
      <c r="Q221" s="170"/>
      <c r="R221" s="170"/>
      <c r="S221" s="170"/>
    </row>
    <row r="222" spans="1:31" s="62" customFormat="1" x14ac:dyDescent="0.2">
      <c r="A222" s="434" t="s">
        <v>151</v>
      </c>
      <c r="B222" s="437">
        <v>2013</v>
      </c>
      <c r="C222" s="438"/>
      <c r="D222" s="439"/>
      <c r="E222" s="437">
        <v>2014</v>
      </c>
      <c r="F222" s="438"/>
      <c r="G222" s="439"/>
      <c r="H222" s="440">
        <v>2015</v>
      </c>
      <c r="I222" s="441"/>
      <c r="J222" s="441"/>
      <c r="K222" s="440">
        <v>2016</v>
      </c>
      <c r="L222" s="441"/>
      <c r="M222" s="441"/>
      <c r="N222" s="437">
        <v>2017</v>
      </c>
      <c r="O222" s="438"/>
      <c r="P222" s="439"/>
      <c r="Q222" s="437">
        <v>2018</v>
      </c>
      <c r="R222" s="438"/>
      <c r="S222" s="439"/>
    </row>
    <row r="223" spans="1:31" s="62" customFormat="1" x14ac:dyDescent="0.2">
      <c r="A223" s="435"/>
      <c r="B223" s="171" t="s">
        <v>152</v>
      </c>
      <c r="C223" s="440" t="s">
        <v>153</v>
      </c>
      <c r="D223" s="443"/>
      <c r="E223" s="171" t="s">
        <v>152</v>
      </c>
      <c r="F223" s="440" t="s">
        <v>153</v>
      </c>
      <c r="G223" s="443"/>
      <c r="H223" s="171" t="s">
        <v>152</v>
      </c>
      <c r="I223" s="440" t="s">
        <v>153</v>
      </c>
      <c r="J223" s="443"/>
      <c r="K223" s="171" t="s">
        <v>152</v>
      </c>
      <c r="L223" s="440" t="s">
        <v>153</v>
      </c>
      <c r="M223" s="443"/>
      <c r="N223" s="171" t="s">
        <v>152</v>
      </c>
      <c r="O223" s="440" t="s">
        <v>153</v>
      </c>
      <c r="P223" s="443"/>
      <c r="Q223" s="171" t="s">
        <v>152</v>
      </c>
      <c r="R223" s="440" t="s">
        <v>153</v>
      </c>
      <c r="S223" s="443"/>
    </row>
    <row r="224" spans="1:31" s="62" customFormat="1" x14ac:dyDescent="0.2">
      <c r="A224" s="436"/>
      <c r="B224" s="171" t="s">
        <v>84</v>
      </c>
      <c r="C224" s="274" t="s">
        <v>84</v>
      </c>
      <c r="D224" s="171" t="s">
        <v>85</v>
      </c>
      <c r="E224" s="171" t="s">
        <v>84</v>
      </c>
      <c r="F224" s="171" t="s">
        <v>84</v>
      </c>
      <c r="G224" s="171" t="s">
        <v>85</v>
      </c>
      <c r="H224" s="171" t="s">
        <v>84</v>
      </c>
      <c r="I224" s="171" t="s">
        <v>84</v>
      </c>
      <c r="J224" s="171" t="s">
        <v>85</v>
      </c>
      <c r="K224" s="171" t="s">
        <v>84</v>
      </c>
      <c r="L224" s="171" t="s">
        <v>84</v>
      </c>
      <c r="M224" s="171" t="s">
        <v>85</v>
      </c>
      <c r="N224" s="171" t="s">
        <v>84</v>
      </c>
      <c r="O224" s="171" t="s">
        <v>84</v>
      </c>
      <c r="P224" s="171" t="s">
        <v>85</v>
      </c>
      <c r="Q224" s="171" t="s">
        <v>84</v>
      </c>
      <c r="R224" s="171" t="s">
        <v>84</v>
      </c>
      <c r="S224" s="171" t="s">
        <v>85</v>
      </c>
    </row>
    <row r="225" spans="1:19" s="189" customFormat="1" ht="33" x14ac:dyDescent="0.2">
      <c r="A225" s="117" t="s">
        <v>154</v>
      </c>
      <c r="B225" s="187"/>
      <c r="C225" s="188"/>
      <c r="D225" s="174" t="str">
        <f t="shared" ref="D225:D243" si="29">IF(C225=0,"",C225*100/B225)</f>
        <v/>
      </c>
      <c r="E225" s="187"/>
      <c r="F225" s="188"/>
      <c r="G225" s="174" t="str">
        <f t="shared" ref="G225:G243" si="30">IF(F225=0,"",F225*100/E225)</f>
        <v/>
      </c>
      <c r="H225" s="187"/>
      <c r="I225" s="188"/>
      <c r="J225" s="174" t="str">
        <f t="shared" ref="J225:J243" si="31">IF(I225=0,"",I225*100/H225)</f>
        <v/>
      </c>
      <c r="K225" s="187"/>
      <c r="L225" s="188"/>
      <c r="M225" s="174" t="str">
        <f t="shared" ref="M225:M243" si="32">IF(L225=0,"",L225*100/K225)</f>
        <v/>
      </c>
      <c r="N225" s="187"/>
      <c r="O225" s="188"/>
      <c r="P225" s="174" t="str">
        <f t="shared" ref="P225:P243" si="33">IF(O225=0,"",O225*100/N225)</f>
        <v/>
      </c>
      <c r="Q225" s="187"/>
      <c r="R225" s="188"/>
      <c r="S225" s="176" t="str">
        <f t="shared" ref="S225:S243" si="34">IF(R225=0,"",R225*100/Q225)</f>
        <v/>
      </c>
    </row>
    <row r="226" spans="1:19" s="189" customFormat="1" ht="33" x14ac:dyDescent="0.2">
      <c r="A226" s="117" t="s">
        <v>155</v>
      </c>
      <c r="B226" s="190"/>
      <c r="C226" s="191"/>
      <c r="D226" s="122" t="str">
        <f t="shared" si="29"/>
        <v/>
      </c>
      <c r="E226" s="190"/>
      <c r="F226" s="191"/>
      <c r="G226" s="122" t="str">
        <f t="shared" si="30"/>
        <v/>
      </c>
      <c r="H226" s="190"/>
      <c r="I226" s="191"/>
      <c r="J226" s="122" t="str">
        <f t="shared" si="31"/>
        <v/>
      </c>
      <c r="K226" s="190"/>
      <c r="L226" s="191"/>
      <c r="M226" s="122" t="str">
        <f t="shared" si="32"/>
        <v/>
      </c>
      <c r="N226" s="190"/>
      <c r="O226" s="191"/>
      <c r="P226" s="122" t="str">
        <f t="shared" si="33"/>
        <v/>
      </c>
      <c r="Q226" s="190"/>
      <c r="R226" s="191"/>
      <c r="S226" s="124" t="str">
        <f t="shared" si="34"/>
        <v/>
      </c>
    </row>
    <row r="227" spans="1:19" s="62" customFormat="1" ht="33" x14ac:dyDescent="0.2">
      <c r="A227" s="138" t="s">
        <v>156</v>
      </c>
      <c r="B227" s="190"/>
      <c r="C227" s="290"/>
      <c r="D227" s="122" t="str">
        <f t="shared" si="29"/>
        <v/>
      </c>
      <c r="E227" s="190"/>
      <c r="F227" s="179"/>
      <c r="G227" s="122" t="str">
        <f t="shared" si="30"/>
        <v/>
      </c>
      <c r="H227" s="190"/>
      <c r="I227" s="179"/>
      <c r="J227" s="122" t="str">
        <f t="shared" si="31"/>
        <v/>
      </c>
      <c r="K227" s="190"/>
      <c r="L227" s="179"/>
      <c r="M227" s="122" t="str">
        <f t="shared" si="32"/>
        <v/>
      </c>
      <c r="N227" s="190"/>
      <c r="O227" s="179"/>
      <c r="P227" s="122" t="str">
        <f t="shared" si="33"/>
        <v/>
      </c>
      <c r="Q227" s="190"/>
      <c r="R227" s="179"/>
      <c r="S227" s="124" t="str">
        <f t="shared" si="34"/>
        <v/>
      </c>
    </row>
    <row r="228" spans="1:19" s="62" customFormat="1" ht="33" x14ac:dyDescent="0.2">
      <c r="A228" s="138" t="s">
        <v>157</v>
      </c>
      <c r="B228" s="190"/>
      <c r="C228" s="290"/>
      <c r="D228" s="122" t="str">
        <f t="shared" si="29"/>
        <v/>
      </c>
      <c r="E228" s="190"/>
      <c r="F228" s="179"/>
      <c r="G228" s="122" t="str">
        <f t="shared" si="30"/>
        <v/>
      </c>
      <c r="H228" s="190"/>
      <c r="I228" s="179"/>
      <c r="J228" s="122" t="str">
        <f t="shared" si="31"/>
        <v/>
      </c>
      <c r="K228" s="190"/>
      <c r="L228" s="179"/>
      <c r="M228" s="122" t="str">
        <f t="shared" si="32"/>
        <v/>
      </c>
      <c r="N228" s="190"/>
      <c r="O228" s="179"/>
      <c r="P228" s="122" t="str">
        <f t="shared" si="33"/>
        <v/>
      </c>
      <c r="Q228" s="190"/>
      <c r="R228" s="179"/>
      <c r="S228" s="124" t="str">
        <f t="shared" si="34"/>
        <v/>
      </c>
    </row>
    <row r="229" spans="1:19" s="62" customFormat="1" ht="33" x14ac:dyDescent="0.2">
      <c r="A229" s="138" t="s">
        <v>158</v>
      </c>
      <c r="B229" s="192" t="str">
        <f>IF(C227=0,"",(C227+C228))</f>
        <v/>
      </c>
      <c r="C229" s="290"/>
      <c r="D229" s="122" t="str">
        <f t="shared" si="29"/>
        <v/>
      </c>
      <c r="E229" s="192" t="str">
        <f>IF(F227=0,"",(F227+F228))</f>
        <v/>
      </c>
      <c r="F229" s="179"/>
      <c r="G229" s="122" t="str">
        <f t="shared" si="30"/>
        <v/>
      </c>
      <c r="H229" s="192" t="str">
        <f>IF(I227=0,"",(I227+I228))</f>
        <v/>
      </c>
      <c r="I229" s="121"/>
      <c r="J229" s="122" t="str">
        <f t="shared" si="31"/>
        <v/>
      </c>
      <c r="K229" s="192" t="str">
        <f>IF(L227=0,"",(L227+L228))</f>
        <v/>
      </c>
      <c r="L229" s="179"/>
      <c r="M229" s="122" t="str">
        <f t="shared" si="32"/>
        <v/>
      </c>
      <c r="N229" s="192" t="str">
        <f>IF(O227=0,"",(O227+O228))</f>
        <v/>
      </c>
      <c r="O229" s="179"/>
      <c r="P229" s="122" t="str">
        <f t="shared" si="33"/>
        <v/>
      </c>
      <c r="Q229" s="192" t="str">
        <f>IF(R227=0,"",(R227+R228))</f>
        <v/>
      </c>
      <c r="R229" s="179"/>
      <c r="S229" s="124" t="str">
        <f t="shared" si="34"/>
        <v/>
      </c>
    </row>
    <row r="230" spans="1:19" s="62" customFormat="1" ht="33" x14ac:dyDescent="0.2">
      <c r="A230" s="138" t="s">
        <v>159</v>
      </c>
      <c r="B230" s="192" t="str">
        <f>IF(C227=0,"",C227)</f>
        <v/>
      </c>
      <c r="C230" s="290"/>
      <c r="D230" s="122" t="str">
        <f t="shared" si="29"/>
        <v/>
      </c>
      <c r="E230" s="192" t="str">
        <f>IF(F227=0,"",F227)</f>
        <v/>
      </c>
      <c r="F230" s="179"/>
      <c r="G230" s="122" t="str">
        <f t="shared" si="30"/>
        <v/>
      </c>
      <c r="H230" s="192" t="str">
        <f>IF(I227=0,"",I227)</f>
        <v/>
      </c>
      <c r="I230" s="121"/>
      <c r="J230" s="122" t="str">
        <f t="shared" si="31"/>
        <v/>
      </c>
      <c r="K230" s="192" t="str">
        <f>IF(L227=0,"",L227)</f>
        <v/>
      </c>
      <c r="L230" s="179"/>
      <c r="M230" s="122" t="str">
        <f t="shared" si="32"/>
        <v/>
      </c>
      <c r="N230" s="192" t="str">
        <f>IF(O227=0,"",O227)</f>
        <v/>
      </c>
      <c r="O230" s="179"/>
      <c r="P230" s="122" t="str">
        <f t="shared" si="33"/>
        <v/>
      </c>
      <c r="Q230" s="192" t="str">
        <f>IF(R227=0,"",R227)</f>
        <v/>
      </c>
      <c r="R230" s="179"/>
      <c r="S230" s="124" t="str">
        <f t="shared" si="34"/>
        <v/>
      </c>
    </row>
    <row r="231" spans="1:19" s="62" customFormat="1" ht="33" x14ac:dyDescent="0.2">
      <c r="A231" s="138" t="s">
        <v>160</v>
      </c>
      <c r="B231" s="192" t="str">
        <f>IF(C228=0,"",C228)</f>
        <v/>
      </c>
      <c r="C231" s="290"/>
      <c r="D231" s="122" t="str">
        <f t="shared" si="29"/>
        <v/>
      </c>
      <c r="E231" s="192" t="str">
        <f>IF(F228=0,"",F228)</f>
        <v/>
      </c>
      <c r="F231" s="179"/>
      <c r="G231" s="122" t="str">
        <f t="shared" si="30"/>
        <v/>
      </c>
      <c r="H231" s="192" t="str">
        <f>IF(I228=0,"",I228)</f>
        <v/>
      </c>
      <c r="I231" s="121"/>
      <c r="J231" s="122" t="str">
        <f t="shared" si="31"/>
        <v/>
      </c>
      <c r="K231" s="192" t="str">
        <f>IF(L228=0,"",L228)</f>
        <v/>
      </c>
      <c r="L231" s="179"/>
      <c r="M231" s="122" t="str">
        <f t="shared" si="32"/>
        <v/>
      </c>
      <c r="N231" s="192" t="str">
        <f>IF(O228=0,"",O228)</f>
        <v/>
      </c>
      <c r="O231" s="179"/>
      <c r="P231" s="122" t="str">
        <f t="shared" si="33"/>
        <v/>
      </c>
      <c r="Q231" s="192" t="str">
        <f>IF(R228=0,"",R228)</f>
        <v/>
      </c>
      <c r="R231" s="179"/>
      <c r="S231" s="124" t="str">
        <f t="shared" si="34"/>
        <v/>
      </c>
    </row>
    <row r="232" spans="1:19" s="62" customFormat="1" ht="33" x14ac:dyDescent="0.2">
      <c r="A232" s="138" t="s">
        <v>161</v>
      </c>
      <c r="B232" s="192" t="str">
        <f>IF(C230=0,"",(C230+C231))</f>
        <v/>
      </c>
      <c r="C232" s="290"/>
      <c r="D232" s="122" t="str">
        <f t="shared" si="29"/>
        <v/>
      </c>
      <c r="E232" s="192" t="str">
        <f>IF(F230=0,"",(F230+F231))</f>
        <v/>
      </c>
      <c r="F232" s="179"/>
      <c r="G232" s="122" t="str">
        <f t="shared" si="30"/>
        <v/>
      </c>
      <c r="H232" s="192" t="str">
        <f>IF(I230=0,"",(I230+I231))</f>
        <v/>
      </c>
      <c r="I232" s="121"/>
      <c r="J232" s="122" t="str">
        <f t="shared" si="31"/>
        <v/>
      </c>
      <c r="K232" s="192" t="str">
        <f>IF(L230=0,"",(L230+L231))</f>
        <v/>
      </c>
      <c r="L232" s="179"/>
      <c r="M232" s="122" t="str">
        <f t="shared" si="32"/>
        <v/>
      </c>
      <c r="N232" s="192" t="str">
        <f>IF(O230=0,"",(O230+O231))</f>
        <v/>
      </c>
      <c r="O232" s="179"/>
      <c r="P232" s="122" t="str">
        <f t="shared" si="33"/>
        <v/>
      </c>
      <c r="Q232" s="192" t="str">
        <f>IF(R230=0,"",(R230+R231))</f>
        <v/>
      </c>
      <c r="R232" s="179"/>
      <c r="S232" s="124" t="str">
        <f t="shared" si="34"/>
        <v/>
      </c>
    </row>
    <row r="233" spans="1:19" s="62" customFormat="1" ht="33" x14ac:dyDescent="0.2">
      <c r="A233" s="109" t="s">
        <v>162</v>
      </c>
      <c r="B233" s="357">
        <v>818</v>
      </c>
      <c r="C233" s="357">
        <v>615</v>
      </c>
      <c r="D233" s="122">
        <f t="shared" si="29"/>
        <v>75.183374083129578</v>
      </c>
      <c r="E233" s="357">
        <v>803</v>
      </c>
      <c r="F233" s="357">
        <v>632</v>
      </c>
      <c r="G233" s="122">
        <f t="shared" si="30"/>
        <v>78.70485678704857</v>
      </c>
      <c r="H233" s="357">
        <v>808</v>
      </c>
      <c r="I233" s="357">
        <v>725</v>
      </c>
      <c r="J233" s="122">
        <f t="shared" si="31"/>
        <v>89.727722772277232</v>
      </c>
      <c r="K233" s="357">
        <v>736</v>
      </c>
      <c r="L233" s="357">
        <v>727</v>
      </c>
      <c r="M233" s="122">
        <f t="shared" si="32"/>
        <v>98.777173913043484</v>
      </c>
      <c r="N233" s="358">
        <v>737</v>
      </c>
      <c r="O233" s="357">
        <v>728</v>
      </c>
      <c r="P233" s="122">
        <f t="shared" si="33"/>
        <v>98.778833107191318</v>
      </c>
      <c r="Q233" s="358">
        <v>739</v>
      </c>
      <c r="R233" s="357">
        <v>730</v>
      </c>
      <c r="S233" s="124">
        <f t="shared" si="34"/>
        <v>98.782138024357238</v>
      </c>
    </row>
    <row r="234" spans="1:19" s="62" customFormat="1" ht="33" x14ac:dyDescent="0.2">
      <c r="A234" s="109" t="s">
        <v>163</v>
      </c>
      <c r="B234" s="357">
        <v>0</v>
      </c>
      <c r="C234" s="357">
        <v>0</v>
      </c>
      <c r="D234" s="122" t="str">
        <f t="shared" si="29"/>
        <v/>
      </c>
      <c r="E234" s="357">
        <v>0</v>
      </c>
      <c r="F234" s="357">
        <v>0</v>
      </c>
      <c r="G234" s="122" t="str">
        <f t="shared" si="30"/>
        <v/>
      </c>
      <c r="H234" s="357">
        <v>750</v>
      </c>
      <c r="I234" s="357">
        <v>738</v>
      </c>
      <c r="J234" s="122">
        <f t="shared" si="31"/>
        <v>98.4</v>
      </c>
      <c r="K234" s="357">
        <v>753</v>
      </c>
      <c r="L234" s="357">
        <v>740</v>
      </c>
      <c r="M234" s="122">
        <f t="shared" si="32"/>
        <v>98.273572377158033</v>
      </c>
      <c r="N234" s="358">
        <v>754</v>
      </c>
      <c r="O234" s="357">
        <v>741</v>
      </c>
      <c r="P234" s="122">
        <f t="shared" si="33"/>
        <v>98.275862068965523</v>
      </c>
      <c r="Q234" s="358">
        <v>756</v>
      </c>
      <c r="R234" s="357">
        <v>742</v>
      </c>
      <c r="S234" s="124">
        <f t="shared" si="34"/>
        <v>98.148148148148152</v>
      </c>
    </row>
    <row r="235" spans="1:19" s="62" customFormat="1" ht="33" x14ac:dyDescent="0.2">
      <c r="A235" s="138" t="s">
        <v>164</v>
      </c>
      <c r="B235" s="357">
        <v>777</v>
      </c>
      <c r="C235" s="357">
        <v>338</v>
      </c>
      <c r="D235" s="122">
        <f t="shared" si="29"/>
        <v>43.500643500643498</v>
      </c>
      <c r="E235" s="357">
        <v>734</v>
      </c>
      <c r="F235" s="357">
        <v>345</v>
      </c>
      <c r="G235" s="122">
        <f t="shared" si="30"/>
        <v>47.002724795640326</v>
      </c>
      <c r="H235" s="357">
        <v>815</v>
      </c>
      <c r="I235" s="357">
        <v>333</v>
      </c>
      <c r="J235" s="122">
        <f t="shared" si="31"/>
        <v>40.858895705521469</v>
      </c>
      <c r="K235" s="357">
        <v>773</v>
      </c>
      <c r="L235" s="357">
        <v>337</v>
      </c>
      <c r="M235" s="122">
        <f t="shared" si="32"/>
        <v>43.596377749029756</v>
      </c>
      <c r="N235" s="358">
        <v>774</v>
      </c>
      <c r="O235" s="179">
        <v>339</v>
      </c>
      <c r="P235" s="122">
        <f t="shared" si="33"/>
        <v>43.798449612403104</v>
      </c>
      <c r="Q235" s="358">
        <v>776</v>
      </c>
      <c r="R235" s="357">
        <v>341</v>
      </c>
      <c r="S235" s="124">
        <f t="shared" si="34"/>
        <v>43.943298969072167</v>
      </c>
    </row>
    <row r="236" spans="1:19" s="62" customFormat="1" ht="33" x14ac:dyDescent="0.2">
      <c r="A236" s="138" t="s">
        <v>165</v>
      </c>
      <c r="B236" s="357">
        <v>0</v>
      </c>
      <c r="C236" s="357">
        <v>0</v>
      </c>
      <c r="D236" s="122" t="str">
        <f t="shared" si="29"/>
        <v/>
      </c>
      <c r="E236" s="357">
        <v>0</v>
      </c>
      <c r="F236" s="357">
        <v>0</v>
      </c>
      <c r="G236" s="122" t="str">
        <f t="shared" si="30"/>
        <v/>
      </c>
      <c r="H236" s="357">
        <v>770</v>
      </c>
      <c r="I236" s="357">
        <v>124</v>
      </c>
      <c r="J236" s="122">
        <f t="shared" si="31"/>
        <v>16.103896103896105</v>
      </c>
      <c r="K236" s="357">
        <v>773</v>
      </c>
      <c r="L236" s="357">
        <v>126</v>
      </c>
      <c r="M236" s="122">
        <f t="shared" si="32"/>
        <v>16.300129366106081</v>
      </c>
      <c r="N236" s="358">
        <v>774</v>
      </c>
      <c r="O236" s="179">
        <v>127</v>
      </c>
      <c r="P236" s="122">
        <f t="shared" si="33"/>
        <v>16.408268733850129</v>
      </c>
      <c r="Q236" s="358">
        <v>776</v>
      </c>
      <c r="R236" s="357">
        <v>129</v>
      </c>
      <c r="S236" s="124">
        <f t="shared" si="34"/>
        <v>16.623711340206185</v>
      </c>
    </row>
    <row r="237" spans="1:19" s="62" customFormat="1" ht="33" x14ac:dyDescent="0.2">
      <c r="A237" s="95" t="s">
        <v>166</v>
      </c>
      <c r="B237" s="359">
        <f>IF(C235=0,"",(C235+C236))</f>
        <v>338</v>
      </c>
      <c r="C237" s="179">
        <v>66</v>
      </c>
      <c r="D237" s="122">
        <f t="shared" si="29"/>
        <v>19.526627218934912</v>
      </c>
      <c r="E237" s="359">
        <f>IF(F235=0,"",(F235+F236))</f>
        <v>345</v>
      </c>
      <c r="F237" s="179">
        <v>72</v>
      </c>
      <c r="G237" s="122">
        <f t="shared" si="30"/>
        <v>20.869565217391305</v>
      </c>
      <c r="H237" s="359">
        <f>IF(I235=0,"",(I235+I236))</f>
        <v>457</v>
      </c>
      <c r="I237" s="121">
        <v>120</v>
      </c>
      <c r="J237" s="122">
        <f t="shared" si="31"/>
        <v>26.258205689277901</v>
      </c>
      <c r="K237" s="359">
        <f>IF(L235=0,"",(L235+L236))</f>
        <v>463</v>
      </c>
      <c r="L237" s="179">
        <v>122</v>
      </c>
      <c r="M237" s="122">
        <f t="shared" si="32"/>
        <v>26.349892008639308</v>
      </c>
      <c r="N237" s="359">
        <f>IF(O235=0,"",(O235+O236))</f>
        <v>466</v>
      </c>
      <c r="O237" s="179">
        <v>124</v>
      </c>
      <c r="P237" s="122">
        <f t="shared" si="33"/>
        <v>26.609442060085836</v>
      </c>
      <c r="Q237" s="359">
        <f>IF(R235=0,"",(R235+R236))</f>
        <v>470</v>
      </c>
      <c r="R237" s="179">
        <v>126</v>
      </c>
      <c r="S237" s="124">
        <f t="shared" si="34"/>
        <v>26.808510638297872</v>
      </c>
    </row>
    <row r="238" spans="1:19" s="62" customFormat="1" ht="33" x14ac:dyDescent="0.2">
      <c r="A238" s="95" t="s">
        <v>167</v>
      </c>
      <c r="B238" s="359">
        <f>IF(C235=0,"",C235)</f>
        <v>338</v>
      </c>
      <c r="C238" s="179">
        <v>49</v>
      </c>
      <c r="D238" s="122">
        <f t="shared" si="29"/>
        <v>14.497041420118343</v>
      </c>
      <c r="E238" s="359">
        <f>IF(F235=0,"",F235)</f>
        <v>345</v>
      </c>
      <c r="F238" s="179">
        <v>60</v>
      </c>
      <c r="G238" s="122">
        <f t="shared" si="30"/>
        <v>17.391304347826086</v>
      </c>
      <c r="H238" s="359">
        <f>IF(I235=0,"",I235)</f>
        <v>333</v>
      </c>
      <c r="I238" s="121">
        <v>30</v>
      </c>
      <c r="J238" s="122">
        <f t="shared" si="31"/>
        <v>9.0090090090090094</v>
      </c>
      <c r="K238" s="359">
        <f>IF(L235=0,"",L235)</f>
        <v>337</v>
      </c>
      <c r="L238" s="179">
        <v>33</v>
      </c>
      <c r="M238" s="122">
        <f t="shared" si="32"/>
        <v>9.792284866468842</v>
      </c>
      <c r="N238" s="359">
        <f>IF(O235=0,"",O235)</f>
        <v>339</v>
      </c>
      <c r="O238" s="179">
        <v>35</v>
      </c>
      <c r="P238" s="122">
        <f t="shared" si="33"/>
        <v>10.32448377581121</v>
      </c>
      <c r="Q238" s="359">
        <f>IF(R235=0,"",R235)</f>
        <v>341</v>
      </c>
      <c r="R238" s="179">
        <v>37</v>
      </c>
      <c r="S238" s="124">
        <f t="shared" si="34"/>
        <v>10.850439882697946</v>
      </c>
    </row>
    <row r="239" spans="1:19" s="62" customFormat="1" ht="33" x14ac:dyDescent="0.2">
      <c r="A239" s="95" t="s">
        <v>167</v>
      </c>
      <c r="B239" s="359" t="str">
        <f>IF(C236=0,"",C236)</f>
        <v/>
      </c>
      <c r="C239" s="179">
        <v>0</v>
      </c>
      <c r="D239" s="122" t="str">
        <f t="shared" si="29"/>
        <v/>
      </c>
      <c r="E239" s="359" t="str">
        <f>IF(F236=0,"",F236)</f>
        <v/>
      </c>
      <c r="F239" s="179">
        <v>0</v>
      </c>
      <c r="G239" s="122" t="str">
        <f t="shared" si="30"/>
        <v/>
      </c>
      <c r="H239" s="359">
        <f>IF(I236=0,"",I236)</f>
        <v>124</v>
      </c>
      <c r="I239" s="121">
        <v>100</v>
      </c>
      <c r="J239" s="122">
        <f t="shared" si="31"/>
        <v>80.645161290322577</v>
      </c>
      <c r="K239" s="359">
        <f>IF(L236=0,"",L236)</f>
        <v>126</v>
      </c>
      <c r="L239" s="179">
        <v>102</v>
      </c>
      <c r="M239" s="122">
        <f t="shared" si="32"/>
        <v>80.952380952380949</v>
      </c>
      <c r="N239" s="359">
        <f>IF(O236=0,"",O236)</f>
        <v>127</v>
      </c>
      <c r="O239" s="179">
        <v>104</v>
      </c>
      <c r="P239" s="122">
        <f t="shared" si="33"/>
        <v>81.889763779527556</v>
      </c>
      <c r="Q239" s="359">
        <f>IF(R236=0,"",R236)</f>
        <v>129</v>
      </c>
      <c r="R239" s="179">
        <v>106</v>
      </c>
      <c r="S239" s="124">
        <f t="shared" si="34"/>
        <v>82.170542635658919</v>
      </c>
    </row>
    <row r="240" spans="1:19" s="62" customFormat="1" ht="33" x14ac:dyDescent="0.2">
      <c r="A240" s="95" t="s">
        <v>168</v>
      </c>
      <c r="B240" s="359">
        <f>IF(C238=0,"",(C238+C239))</f>
        <v>49</v>
      </c>
      <c r="C240" s="179">
        <v>31</v>
      </c>
      <c r="D240" s="122">
        <f t="shared" si="29"/>
        <v>63.265306122448976</v>
      </c>
      <c r="E240" s="359">
        <f>IF(F238=0,"",(F238+F239))</f>
        <v>60</v>
      </c>
      <c r="F240" s="179">
        <v>42</v>
      </c>
      <c r="G240" s="122">
        <f t="shared" si="30"/>
        <v>70</v>
      </c>
      <c r="H240" s="359">
        <f>IF(I238=0,"",(I238+I239))</f>
        <v>130</v>
      </c>
      <c r="I240" s="121">
        <v>111</v>
      </c>
      <c r="J240" s="122">
        <f t="shared" si="31"/>
        <v>85.384615384615387</v>
      </c>
      <c r="K240" s="359">
        <f>IF(L238=0,"",(L238+L239))</f>
        <v>135</v>
      </c>
      <c r="L240" s="179">
        <v>113</v>
      </c>
      <c r="M240" s="122">
        <f t="shared" si="32"/>
        <v>83.703703703703709</v>
      </c>
      <c r="N240" s="359">
        <f>IF(O238=0,"",(O238+O239))</f>
        <v>139</v>
      </c>
      <c r="O240" s="179">
        <v>115</v>
      </c>
      <c r="P240" s="122">
        <f t="shared" si="33"/>
        <v>82.733812949640281</v>
      </c>
      <c r="Q240" s="359">
        <f>IF(R238=0,"",(R238+R239))</f>
        <v>143</v>
      </c>
      <c r="R240" s="179">
        <v>117</v>
      </c>
      <c r="S240" s="124">
        <f t="shared" si="34"/>
        <v>81.818181818181813</v>
      </c>
    </row>
    <row r="241" spans="1:31" s="62" customFormat="1" x14ac:dyDescent="0.2">
      <c r="A241" s="95" t="s">
        <v>169</v>
      </c>
      <c r="B241" s="179">
        <v>66</v>
      </c>
      <c r="C241" s="179">
        <v>50</v>
      </c>
      <c r="D241" s="122">
        <f t="shared" si="29"/>
        <v>75.757575757575751</v>
      </c>
      <c r="E241" s="179">
        <v>72</v>
      </c>
      <c r="F241" s="179">
        <v>50</v>
      </c>
      <c r="G241" s="122">
        <f t="shared" si="30"/>
        <v>69.444444444444443</v>
      </c>
      <c r="H241" s="121">
        <v>154</v>
      </c>
      <c r="I241" s="121">
        <v>100</v>
      </c>
      <c r="J241" s="122">
        <f t="shared" si="31"/>
        <v>64.935064935064929</v>
      </c>
      <c r="K241" s="179">
        <v>156</v>
      </c>
      <c r="L241" s="179">
        <v>101</v>
      </c>
      <c r="M241" s="122">
        <f t="shared" si="32"/>
        <v>64.743589743589737</v>
      </c>
      <c r="N241" s="358">
        <v>158</v>
      </c>
      <c r="O241" s="179">
        <v>102</v>
      </c>
      <c r="P241" s="122">
        <f t="shared" si="33"/>
        <v>64.556962025316452</v>
      </c>
      <c r="Q241" s="358">
        <v>160</v>
      </c>
      <c r="R241" s="179">
        <v>104</v>
      </c>
      <c r="S241" s="124">
        <f t="shared" si="34"/>
        <v>65</v>
      </c>
    </row>
    <row r="242" spans="1:31" s="62" customFormat="1" ht="33" x14ac:dyDescent="0.2">
      <c r="A242" s="95" t="s">
        <v>170</v>
      </c>
      <c r="B242" s="179">
        <v>39</v>
      </c>
      <c r="C242" s="179">
        <v>60</v>
      </c>
      <c r="D242" s="122">
        <f t="shared" si="29"/>
        <v>153.84615384615384</v>
      </c>
      <c r="E242" s="179">
        <v>43</v>
      </c>
      <c r="F242" s="179">
        <v>62</v>
      </c>
      <c r="G242" s="122">
        <f t="shared" si="30"/>
        <v>144.18604651162789</v>
      </c>
      <c r="H242" s="121">
        <v>278</v>
      </c>
      <c r="I242" s="121">
        <v>246</v>
      </c>
      <c r="J242" s="122">
        <f t="shared" si="31"/>
        <v>88.489208633093526</v>
      </c>
      <c r="K242" s="179">
        <v>280</v>
      </c>
      <c r="L242" s="179">
        <v>248</v>
      </c>
      <c r="M242" s="122">
        <f t="shared" si="32"/>
        <v>88.571428571428569</v>
      </c>
      <c r="N242" s="358">
        <v>282</v>
      </c>
      <c r="O242" s="179">
        <v>249</v>
      </c>
      <c r="P242" s="122">
        <f t="shared" si="33"/>
        <v>88.297872340425528</v>
      </c>
      <c r="Q242" s="358">
        <v>300</v>
      </c>
      <c r="R242" s="179">
        <v>251</v>
      </c>
      <c r="S242" s="124">
        <f t="shared" si="34"/>
        <v>83.666666666666671</v>
      </c>
    </row>
    <row r="243" spans="1:31" s="62" customFormat="1" ht="33" x14ac:dyDescent="0.2">
      <c r="A243" s="95" t="s">
        <v>171</v>
      </c>
      <c r="B243" s="182">
        <v>26</v>
      </c>
      <c r="C243" s="182">
        <v>66</v>
      </c>
      <c r="D243" s="131">
        <f t="shared" si="29"/>
        <v>253.84615384615384</v>
      </c>
      <c r="E243" s="182">
        <v>28</v>
      </c>
      <c r="F243" s="182">
        <v>68</v>
      </c>
      <c r="G243" s="131">
        <f t="shared" si="30"/>
        <v>242.85714285714286</v>
      </c>
      <c r="H243" s="193">
        <v>120</v>
      </c>
      <c r="I243" s="193">
        <v>111</v>
      </c>
      <c r="J243" s="131">
        <f t="shared" si="31"/>
        <v>92.5</v>
      </c>
      <c r="K243" s="182">
        <v>123</v>
      </c>
      <c r="L243" s="182">
        <v>112</v>
      </c>
      <c r="M243" s="131">
        <f t="shared" si="32"/>
        <v>91.056910569105696</v>
      </c>
      <c r="N243" s="360">
        <v>125</v>
      </c>
      <c r="O243" s="182">
        <v>114</v>
      </c>
      <c r="P243" s="131">
        <f t="shared" si="33"/>
        <v>91.2</v>
      </c>
      <c r="Q243" s="360">
        <v>127</v>
      </c>
      <c r="R243" s="182">
        <v>116</v>
      </c>
      <c r="S243" s="132">
        <f t="shared" si="34"/>
        <v>91.338582677165348</v>
      </c>
    </row>
    <row r="244" spans="1:31" s="62" customFormat="1" x14ac:dyDescent="0.2">
      <c r="A244" s="446" t="s">
        <v>172</v>
      </c>
      <c r="B244" s="446"/>
      <c r="C244" s="446"/>
      <c r="D244" s="446"/>
      <c r="E244" s="446"/>
      <c r="F244" s="446"/>
      <c r="G244" s="446"/>
      <c r="H244" s="446"/>
      <c r="I244" s="446"/>
      <c r="J244" s="446"/>
      <c r="K244" s="446"/>
      <c r="L244" s="446"/>
      <c r="M244" s="446"/>
      <c r="N244" s="446"/>
      <c r="O244" s="446"/>
      <c r="P244" s="446"/>
      <c r="Q244" s="446"/>
      <c r="R244" s="446"/>
      <c r="S244" s="446"/>
      <c r="T244" s="446"/>
      <c r="U244" s="446"/>
      <c r="V244" s="446"/>
      <c r="W244" s="446"/>
      <c r="X244" s="446"/>
      <c r="Y244" s="446"/>
      <c r="Z244" s="446"/>
      <c r="AA244" s="446"/>
      <c r="AB244" s="446"/>
      <c r="AC244" s="446"/>
      <c r="AD244" s="446"/>
      <c r="AE244" s="446"/>
    </row>
    <row r="245" spans="1:31" s="62" customFormat="1" x14ac:dyDescent="0.3">
      <c r="A245" s="447" t="s">
        <v>173</v>
      </c>
      <c r="B245" s="447"/>
      <c r="C245" s="447"/>
      <c r="D245" s="447"/>
      <c r="E245" s="447"/>
      <c r="F245" s="447"/>
      <c r="G245" s="447"/>
      <c r="H245" s="447"/>
      <c r="I245" s="447"/>
      <c r="J245" s="447"/>
      <c r="K245" s="447"/>
      <c r="L245" s="447"/>
      <c r="M245" s="447"/>
      <c r="N245" s="447"/>
      <c r="O245" s="447"/>
      <c r="P245" s="447"/>
      <c r="Q245" s="447"/>
      <c r="R245" s="447"/>
      <c r="S245" s="447"/>
      <c r="T245" s="447"/>
      <c r="U245" s="447"/>
      <c r="V245" s="447"/>
      <c r="W245" s="447"/>
      <c r="X245" s="447"/>
      <c r="Y245" s="447"/>
      <c r="Z245" s="447"/>
      <c r="AA245" s="447"/>
      <c r="AB245" s="447"/>
      <c r="AC245" s="447"/>
      <c r="AD245" s="447"/>
      <c r="AE245" s="447"/>
    </row>
    <row r="246" spans="1:31" s="62" customFormat="1" x14ac:dyDescent="0.3">
      <c r="A246" s="448" t="s">
        <v>174</v>
      </c>
      <c r="B246" s="448"/>
      <c r="C246" s="448"/>
      <c r="D246" s="448"/>
      <c r="E246" s="448"/>
      <c r="F246" s="448"/>
      <c r="G246" s="448"/>
      <c r="H246" s="448"/>
      <c r="I246" s="448"/>
      <c r="J246" s="448"/>
      <c r="K246" s="448"/>
      <c r="L246" s="448"/>
      <c r="M246" s="448"/>
      <c r="N246" s="448"/>
      <c r="O246" s="448"/>
      <c r="P246" s="448"/>
      <c r="Q246" s="448"/>
      <c r="R246" s="448"/>
      <c r="S246" s="448"/>
      <c r="T246" s="448"/>
      <c r="U246" s="448"/>
      <c r="V246" s="448"/>
      <c r="W246" s="448"/>
      <c r="X246" s="448"/>
      <c r="Y246" s="448"/>
      <c r="Z246" s="448"/>
      <c r="AA246" s="448"/>
      <c r="AB246" s="448"/>
      <c r="AC246" s="448"/>
      <c r="AD246" s="448"/>
      <c r="AE246" s="448"/>
    </row>
    <row r="247" spans="1:31" s="194" customFormat="1" x14ac:dyDescent="0.3">
      <c r="A247" s="449" t="s">
        <v>175</v>
      </c>
      <c r="B247" s="449"/>
      <c r="C247" s="449"/>
      <c r="D247" s="449"/>
      <c r="E247" s="449"/>
      <c r="F247" s="449"/>
      <c r="G247" s="449"/>
      <c r="H247" s="449"/>
      <c r="I247" s="449"/>
      <c r="J247" s="449"/>
      <c r="K247" s="449"/>
      <c r="L247" s="449"/>
      <c r="M247" s="449"/>
      <c r="N247" s="449"/>
      <c r="O247" s="449"/>
      <c r="P247" s="449"/>
      <c r="Q247" s="449"/>
      <c r="R247" s="449"/>
      <c r="S247" s="449"/>
      <c r="T247" s="449"/>
      <c r="U247" s="449"/>
      <c r="V247" s="449"/>
      <c r="W247" s="449"/>
      <c r="X247" s="449"/>
      <c r="Y247" s="449"/>
    </row>
    <row r="248" spans="1:31" s="194" customFormat="1" x14ac:dyDescent="0.3">
      <c r="A248" s="449" t="s">
        <v>176</v>
      </c>
      <c r="B248" s="449"/>
      <c r="C248" s="449"/>
      <c r="D248" s="449"/>
      <c r="E248" s="449"/>
      <c r="F248" s="449"/>
      <c r="G248" s="449"/>
      <c r="H248" s="449"/>
      <c r="I248" s="449"/>
      <c r="J248" s="449"/>
      <c r="K248" s="449"/>
      <c r="L248" s="449"/>
      <c r="M248" s="449"/>
      <c r="N248" s="449"/>
      <c r="O248" s="449"/>
      <c r="P248" s="449"/>
      <c r="Q248" s="449"/>
      <c r="R248" s="449"/>
      <c r="S248" s="449"/>
      <c r="T248" s="449"/>
      <c r="U248" s="449"/>
      <c r="V248" s="449"/>
      <c r="W248" s="449"/>
      <c r="X248" s="449"/>
      <c r="Y248" s="449"/>
    </row>
    <row r="250" spans="1:31" x14ac:dyDescent="0.3">
      <c r="A250" s="416"/>
      <c r="B250" s="416"/>
      <c r="C250" s="416"/>
      <c r="D250" s="416"/>
      <c r="E250" s="416"/>
      <c r="F250" s="416"/>
      <c r="G250" s="416"/>
      <c r="H250" s="416"/>
      <c r="I250" s="416"/>
      <c r="J250" s="416"/>
      <c r="K250" s="416"/>
      <c r="L250" s="416"/>
      <c r="M250" s="416"/>
      <c r="N250" s="416"/>
      <c r="O250" s="416"/>
    </row>
    <row r="251" spans="1:31" x14ac:dyDescent="0.3">
      <c r="A251" s="397" t="s">
        <v>98</v>
      </c>
      <c r="B251" s="444">
        <v>2013</v>
      </c>
      <c r="C251" s="444"/>
      <c r="D251" s="444">
        <v>2014</v>
      </c>
      <c r="E251" s="444"/>
      <c r="F251" s="445">
        <v>2015</v>
      </c>
      <c r="G251" s="445"/>
      <c r="H251" s="445">
        <v>2016</v>
      </c>
      <c r="I251" s="445"/>
      <c r="J251" s="444">
        <v>2017</v>
      </c>
      <c r="K251" s="444"/>
      <c r="L251" s="444">
        <v>2018</v>
      </c>
      <c r="M251" s="444"/>
    </row>
    <row r="252" spans="1:31" x14ac:dyDescent="0.3">
      <c r="A252" s="398"/>
      <c r="B252" s="195" t="s">
        <v>99</v>
      </c>
      <c r="C252" s="273" t="s">
        <v>85</v>
      </c>
      <c r="D252" s="195" t="s">
        <v>99</v>
      </c>
      <c r="E252" s="195" t="s">
        <v>85</v>
      </c>
      <c r="F252" s="195" t="s">
        <v>99</v>
      </c>
      <c r="G252" s="195" t="s">
        <v>85</v>
      </c>
      <c r="H252" s="195" t="s">
        <v>99</v>
      </c>
      <c r="I252" s="195" t="s">
        <v>85</v>
      </c>
      <c r="J252" s="195" t="s">
        <v>99</v>
      </c>
      <c r="K252" s="195" t="s">
        <v>85</v>
      </c>
      <c r="L252" s="195" t="s">
        <v>99</v>
      </c>
      <c r="M252" s="195" t="s">
        <v>85</v>
      </c>
    </row>
    <row r="253" spans="1:31" x14ac:dyDescent="0.3">
      <c r="A253" s="149" t="s">
        <v>177</v>
      </c>
      <c r="B253" s="453"/>
      <c r="C253" s="454"/>
      <c r="D253" s="453"/>
      <c r="E253" s="454"/>
      <c r="F253" s="196"/>
      <c r="G253" s="196"/>
      <c r="H253" s="453"/>
      <c r="I253" s="454"/>
      <c r="J253" s="455"/>
      <c r="K253" s="455"/>
      <c r="L253" s="455"/>
      <c r="M253" s="456"/>
    </row>
    <row r="254" spans="1:31" x14ac:dyDescent="0.3">
      <c r="A254" s="126" t="s">
        <v>178</v>
      </c>
      <c r="B254" s="69"/>
      <c r="C254" s="280" t="str">
        <f>IF(B254=0,"",B254*100/(B$257))</f>
        <v/>
      </c>
      <c r="D254" s="69"/>
      <c r="E254" s="197" t="str">
        <f>IF(D254=0,"",D254*100/(D$257))</f>
        <v/>
      </c>
      <c r="F254" s="198"/>
      <c r="G254" s="197" t="str">
        <f>IF(F254=0,"",F254*100/(F$257))</f>
        <v/>
      </c>
      <c r="H254" s="69"/>
      <c r="I254" s="197" t="str">
        <f>IF(H254=0,"",H254*100/(H$257))</f>
        <v/>
      </c>
      <c r="J254" s="69"/>
      <c r="K254" s="197" t="str">
        <f>IF(J254=0,"",J254*100/(J$257))</f>
        <v/>
      </c>
      <c r="L254" s="69"/>
      <c r="M254" s="199" t="str">
        <f>IF(L254=0,"",L254*100/(L$257))</f>
        <v/>
      </c>
    </row>
    <row r="255" spans="1:31" ht="33" x14ac:dyDescent="0.3">
      <c r="A255" s="126" t="s">
        <v>179</v>
      </c>
      <c r="B255" s="69"/>
      <c r="C255" s="280" t="str">
        <f>IF(B255=0,"",B255*100/(B$257))</f>
        <v/>
      </c>
      <c r="D255" s="69"/>
      <c r="E255" s="197" t="str">
        <f>IF(D255=0,"",D255*100/(D$257))</f>
        <v/>
      </c>
      <c r="F255" s="198"/>
      <c r="G255" s="197" t="str">
        <f>IF(F255=0,"",F255*100/(F$257))</f>
        <v/>
      </c>
      <c r="H255" s="69"/>
      <c r="I255" s="197" t="str">
        <f>IF(H255=0,"",H255*100/(H$257))</f>
        <v/>
      </c>
      <c r="J255" s="69"/>
      <c r="K255" s="197" t="str">
        <f>IF(J255=0,"",J255*100/(J$257))</f>
        <v/>
      </c>
      <c r="L255" s="69">
        <v>1</v>
      </c>
      <c r="M255" s="199">
        <f>IF(L255=0,"",L255*100/(L$257))</f>
        <v>14.285714285714286</v>
      </c>
    </row>
    <row r="256" spans="1:31" x14ac:dyDescent="0.3">
      <c r="A256" s="126" t="s">
        <v>180</v>
      </c>
      <c r="B256" s="69">
        <v>1</v>
      </c>
      <c r="C256" s="280">
        <f>IF(B256=0,"",B256*100/(B$257))</f>
        <v>100</v>
      </c>
      <c r="D256" s="69">
        <v>1</v>
      </c>
      <c r="E256" s="197">
        <f>IF(D256=0,"",D256*100/(D$257))</f>
        <v>100</v>
      </c>
      <c r="F256" s="198">
        <v>5</v>
      </c>
      <c r="G256" s="197">
        <f>IF(F256=0,"",F256*100/(F$257))</f>
        <v>100</v>
      </c>
      <c r="H256" s="69">
        <v>5</v>
      </c>
      <c r="I256" s="197">
        <f>IF(H256=0,"",H256*100/(H$257))</f>
        <v>100</v>
      </c>
      <c r="J256" s="69">
        <v>5</v>
      </c>
      <c r="K256" s="197">
        <f>IF(J256=0,"",J256*100/(J$257))</f>
        <v>100</v>
      </c>
      <c r="L256" s="69">
        <v>6</v>
      </c>
      <c r="M256" s="199">
        <f>IF(L256=0,"",L256*100/(L$257))</f>
        <v>85.714285714285708</v>
      </c>
    </row>
    <row r="257" spans="1:15" x14ac:dyDescent="0.3">
      <c r="A257" s="200" t="s">
        <v>181</v>
      </c>
      <c r="B257" s="450">
        <f t="shared" ref="B257" si="35">SUM(B254:B256)</f>
        <v>1</v>
      </c>
      <c r="C257" s="451"/>
      <c r="D257" s="450">
        <f t="shared" ref="D257" si="36">SUM(D254:D256)</f>
        <v>1</v>
      </c>
      <c r="E257" s="451"/>
      <c r="F257" s="450">
        <f t="shared" ref="F257" si="37">SUM(F254:F256)</f>
        <v>5</v>
      </c>
      <c r="G257" s="451"/>
      <c r="H257" s="450">
        <f t="shared" ref="H257" si="38">SUM(H254:H256)</f>
        <v>5</v>
      </c>
      <c r="I257" s="451"/>
      <c r="J257" s="450">
        <f t="shared" ref="J257" si="39">SUM(J254:J256)</f>
        <v>5</v>
      </c>
      <c r="K257" s="451"/>
      <c r="L257" s="450">
        <f t="shared" ref="L257" si="40">SUM(L254:L256)</f>
        <v>7</v>
      </c>
      <c r="M257" s="452"/>
    </row>
    <row r="259" spans="1:15" x14ac:dyDescent="0.3">
      <c r="A259" s="416"/>
      <c r="B259" s="457">
        <v>2013</v>
      </c>
      <c r="C259" s="457"/>
      <c r="D259" s="457">
        <v>2014</v>
      </c>
      <c r="E259" s="457"/>
      <c r="F259" s="457">
        <v>2015</v>
      </c>
      <c r="G259" s="457"/>
      <c r="H259" s="457">
        <v>2016</v>
      </c>
      <c r="I259" s="457"/>
      <c r="J259" s="457">
        <v>2017</v>
      </c>
      <c r="K259" s="457"/>
      <c r="L259" s="457">
        <v>2018</v>
      </c>
      <c r="M259" s="457"/>
      <c r="N259" s="416"/>
      <c r="O259" s="416"/>
    </row>
    <row r="260" spans="1:15" x14ac:dyDescent="0.3">
      <c r="A260" s="462"/>
      <c r="B260" s="201" t="s">
        <v>182</v>
      </c>
      <c r="C260" s="333" t="s">
        <v>183</v>
      </c>
      <c r="D260" s="201" t="s">
        <v>182</v>
      </c>
      <c r="E260" s="201" t="s">
        <v>183</v>
      </c>
      <c r="F260" s="201" t="s">
        <v>182</v>
      </c>
      <c r="G260" s="201" t="s">
        <v>183</v>
      </c>
      <c r="H260" s="201" t="s">
        <v>182</v>
      </c>
      <c r="I260" s="201" t="s">
        <v>183</v>
      </c>
      <c r="J260" s="201" t="s">
        <v>182</v>
      </c>
      <c r="K260" s="201" t="s">
        <v>183</v>
      </c>
      <c r="L260" s="201" t="s">
        <v>182</v>
      </c>
      <c r="M260" s="201" t="s">
        <v>183</v>
      </c>
    </row>
    <row r="261" spans="1:15" ht="33" x14ac:dyDescent="0.3">
      <c r="A261" s="202" t="s">
        <v>184</v>
      </c>
      <c r="B261" s="203"/>
      <c r="C261" s="203" t="s">
        <v>226</v>
      </c>
      <c r="D261" s="203"/>
      <c r="E261" s="203" t="s">
        <v>226</v>
      </c>
      <c r="F261" s="203"/>
      <c r="G261" s="203" t="s">
        <v>226</v>
      </c>
      <c r="H261" s="203"/>
      <c r="I261" s="203" t="s">
        <v>233</v>
      </c>
      <c r="J261" s="203"/>
      <c r="K261" s="204" t="s">
        <v>233</v>
      </c>
      <c r="L261" s="203"/>
      <c r="M261" s="204" t="s">
        <v>233</v>
      </c>
    </row>
    <row r="262" spans="1:15" x14ac:dyDescent="0.3">
      <c r="A262" s="114" t="s">
        <v>185</v>
      </c>
    </row>
    <row r="265" spans="1:15" x14ac:dyDescent="0.3">
      <c r="A265" s="458" t="s">
        <v>83</v>
      </c>
      <c r="B265" s="460">
        <v>2013</v>
      </c>
      <c r="C265" s="460"/>
      <c r="D265" s="460">
        <v>2014</v>
      </c>
      <c r="E265" s="460"/>
      <c r="F265" s="461">
        <v>2015</v>
      </c>
      <c r="G265" s="461"/>
      <c r="H265" s="461">
        <v>2016</v>
      </c>
      <c r="I265" s="461"/>
      <c r="J265" s="460">
        <v>2017</v>
      </c>
      <c r="K265" s="460"/>
      <c r="L265" s="460">
        <v>2018</v>
      </c>
      <c r="M265" s="460"/>
    </row>
    <row r="266" spans="1:15" x14ac:dyDescent="0.3">
      <c r="A266" s="459"/>
      <c r="B266" s="205" t="s">
        <v>186</v>
      </c>
      <c r="C266" s="272" t="s">
        <v>187</v>
      </c>
      <c r="D266" s="205" t="s">
        <v>186</v>
      </c>
      <c r="E266" s="205" t="s">
        <v>187</v>
      </c>
      <c r="F266" s="205" t="s">
        <v>186</v>
      </c>
      <c r="G266" s="205" t="s">
        <v>187</v>
      </c>
      <c r="H266" s="205" t="s">
        <v>186</v>
      </c>
      <c r="I266" s="205" t="s">
        <v>187</v>
      </c>
      <c r="J266" s="205" t="s">
        <v>186</v>
      </c>
      <c r="K266" s="205" t="s">
        <v>187</v>
      </c>
      <c r="L266" s="205" t="s">
        <v>186</v>
      </c>
      <c r="M266" s="205" t="s">
        <v>187</v>
      </c>
    </row>
    <row r="267" spans="1:15" s="165" customFormat="1" x14ac:dyDescent="0.2">
      <c r="A267" s="126" t="s">
        <v>188</v>
      </c>
      <c r="B267" s="206">
        <v>937</v>
      </c>
      <c r="C267" s="291">
        <v>200</v>
      </c>
      <c r="D267" s="206">
        <v>987</v>
      </c>
      <c r="E267" s="206">
        <v>270</v>
      </c>
      <c r="F267" s="206">
        <v>827</v>
      </c>
      <c r="G267" s="206"/>
      <c r="H267" s="206">
        <v>832</v>
      </c>
      <c r="I267" s="206"/>
      <c r="J267" s="206">
        <v>886</v>
      </c>
      <c r="K267" s="206"/>
      <c r="L267" s="206">
        <v>957</v>
      </c>
      <c r="M267" s="207"/>
    </row>
    <row r="268" spans="1:15" s="165" customFormat="1" x14ac:dyDescent="0.2">
      <c r="A268" s="126" t="s">
        <v>189</v>
      </c>
      <c r="B268" s="208">
        <v>108</v>
      </c>
      <c r="C268" s="292"/>
      <c r="D268" s="208">
        <v>108</v>
      </c>
      <c r="E268" s="208"/>
      <c r="F268" s="208">
        <v>113</v>
      </c>
      <c r="G268" s="208"/>
      <c r="H268" s="208">
        <v>118</v>
      </c>
      <c r="I268" s="208"/>
      <c r="J268" s="208">
        <v>126</v>
      </c>
      <c r="K268" s="208"/>
      <c r="L268" s="208">
        <v>132</v>
      </c>
      <c r="M268" s="209"/>
    </row>
    <row r="269" spans="1:15" s="165" customFormat="1" x14ac:dyDescent="0.2">
      <c r="A269" s="126" t="s">
        <v>190</v>
      </c>
      <c r="B269" s="208">
        <v>225</v>
      </c>
      <c r="C269" s="292"/>
      <c r="D269" s="208">
        <v>225</v>
      </c>
      <c r="E269" s="208"/>
      <c r="F269" s="208">
        <v>263</v>
      </c>
      <c r="G269" s="208"/>
      <c r="H269" s="208">
        <v>264</v>
      </c>
      <c r="I269" s="208"/>
      <c r="J269" s="208">
        <v>268</v>
      </c>
      <c r="K269" s="208"/>
      <c r="L269" s="208">
        <v>273</v>
      </c>
      <c r="M269" s="209"/>
    </row>
    <row r="270" spans="1:15" s="165" customFormat="1" x14ac:dyDescent="0.2">
      <c r="A270" s="202" t="s">
        <v>191</v>
      </c>
      <c r="B270" s="210">
        <f t="shared" ref="B270:M270" si="41">SUM(B267:B269)</f>
        <v>1270</v>
      </c>
      <c r="C270" s="293">
        <f t="shared" si="41"/>
        <v>200</v>
      </c>
      <c r="D270" s="210">
        <f t="shared" si="41"/>
        <v>1320</v>
      </c>
      <c r="E270" s="210">
        <f t="shared" si="41"/>
        <v>270</v>
      </c>
      <c r="F270" s="210">
        <f t="shared" si="41"/>
        <v>1203</v>
      </c>
      <c r="G270" s="210">
        <f t="shared" si="41"/>
        <v>0</v>
      </c>
      <c r="H270" s="210">
        <f t="shared" si="41"/>
        <v>1214</v>
      </c>
      <c r="I270" s="210">
        <f t="shared" si="41"/>
        <v>0</v>
      </c>
      <c r="J270" s="210">
        <f t="shared" si="41"/>
        <v>1280</v>
      </c>
      <c r="K270" s="211">
        <f t="shared" si="41"/>
        <v>0</v>
      </c>
      <c r="L270" s="210">
        <f t="shared" si="41"/>
        <v>1362</v>
      </c>
      <c r="M270" s="211">
        <f t="shared" si="41"/>
        <v>0</v>
      </c>
    </row>
    <row r="272" spans="1:15" x14ac:dyDescent="0.3">
      <c r="A272" s="114"/>
    </row>
    <row r="273" spans="1:28" s="62" customFormat="1" x14ac:dyDescent="0.2">
      <c r="A273" s="469" t="s">
        <v>98</v>
      </c>
      <c r="B273" s="212">
        <v>2013</v>
      </c>
      <c r="C273" s="212">
        <v>2014</v>
      </c>
      <c r="D273" s="213">
        <v>2015</v>
      </c>
      <c r="E273" s="214">
        <v>2016</v>
      </c>
      <c r="F273" s="212">
        <v>2017</v>
      </c>
      <c r="G273" s="212">
        <v>2018</v>
      </c>
    </row>
    <row r="274" spans="1:28" s="62" customFormat="1" x14ac:dyDescent="0.3">
      <c r="A274" s="469"/>
      <c r="B274" s="215" t="s">
        <v>85</v>
      </c>
      <c r="C274" s="334" t="s">
        <v>85</v>
      </c>
      <c r="D274" s="215" t="s">
        <v>85</v>
      </c>
      <c r="E274" s="215" t="s">
        <v>85</v>
      </c>
      <c r="F274" s="215" t="s">
        <v>85</v>
      </c>
      <c r="G274" s="215" t="s">
        <v>85</v>
      </c>
    </row>
    <row r="275" spans="1:28" s="217" customFormat="1" x14ac:dyDescent="0.2">
      <c r="A275" s="216" t="s">
        <v>192</v>
      </c>
      <c r="B275" s="261">
        <f>IFERROR(B267/N88,"")</f>
        <v>0.21339102710088817</v>
      </c>
      <c r="C275" s="294">
        <f>IFERROR(B267/O88,"")</f>
        <v>0.18499506416584402</v>
      </c>
      <c r="D275" s="261">
        <f>IFERROR(F267/P$88,"")</f>
        <v>0.15833811985448976</v>
      </c>
      <c r="E275" s="261">
        <f>IFERROR(H267/Q$88,"")</f>
        <v>0.15766534015539133</v>
      </c>
      <c r="F275" s="261">
        <f>IFERROR(J267/R$88,"")</f>
        <v>0.1605072463768116</v>
      </c>
      <c r="G275" s="262">
        <f>IFERROR(L267/S$88,"")</f>
        <v>0.17854477611940298</v>
      </c>
    </row>
    <row r="276" spans="1:28" s="217" customFormat="1" x14ac:dyDescent="0.2">
      <c r="A276" s="218" t="s">
        <v>193</v>
      </c>
      <c r="B276" s="263">
        <f>IFERROR(B268/D112,"")</f>
        <v>0.34285714285714286</v>
      </c>
      <c r="C276" s="295">
        <f>IFERROR(D268/G112,"")</f>
        <v>0.33962264150943394</v>
      </c>
      <c r="D276" s="263">
        <f>IFERROR(F268/J112,"")</f>
        <v>0.30958904109589042</v>
      </c>
      <c r="E276" s="263">
        <f>IFERROR(H268/M112,"")</f>
        <v>0.32328767123287672</v>
      </c>
      <c r="F276" s="263">
        <f>IFERROR(J268/P112,"")</f>
        <v>0.33870967741935482</v>
      </c>
      <c r="G276" s="264">
        <f>IFERROR(L268/S112,"")</f>
        <v>0.34285714285714286</v>
      </c>
    </row>
    <row r="277" spans="1:28" s="62" customFormat="1" x14ac:dyDescent="0.2">
      <c r="A277" s="470" t="s">
        <v>50</v>
      </c>
      <c r="B277" s="470"/>
      <c r="C277" s="470"/>
      <c r="D277" s="470"/>
      <c r="E277" s="470"/>
      <c r="F277" s="470"/>
      <c r="G277" s="470"/>
      <c r="H277" s="470"/>
      <c r="I277" s="470"/>
      <c r="J277" s="470"/>
      <c r="K277" s="470"/>
      <c r="L277" s="470"/>
      <c r="M277" s="470"/>
      <c r="N277" s="470"/>
      <c r="O277" s="470"/>
      <c r="P277" s="470"/>
      <c r="Q277" s="470"/>
      <c r="R277" s="470"/>
      <c r="S277" s="470"/>
      <c r="T277" s="470"/>
      <c r="U277" s="162"/>
      <c r="V277" s="162"/>
      <c r="W277" s="162"/>
      <c r="X277" s="162"/>
      <c r="Y277" s="162"/>
      <c r="Z277" s="162"/>
      <c r="AA277" s="162"/>
      <c r="AB277" s="162"/>
    </row>
    <row r="278" spans="1:28" s="62" customFormat="1" ht="14.25" x14ac:dyDescent="0.2">
      <c r="C278" s="320"/>
    </row>
    <row r="279" spans="1:28" s="194" customFormat="1" x14ac:dyDescent="0.3">
      <c r="A279" s="469" t="s">
        <v>98</v>
      </c>
      <c r="B279" s="471">
        <v>2013</v>
      </c>
      <c r="C279" s="472"/>
      <c r="D279" s="471">
        <v>2014</v>
      </c>
      <c r="E279" s="472"/>
      <c r="F279" s="473">
        <v>2015</v>
      </c>
      <c r="G279" s="474"/>
      <c r="H279" s="474">
        <v>2016</v>
      </c>
      <c r="I279" s="475"/>
      <c r="J279" s="471">
        <v>2017</v>
      </c>
      <c r="K279" s="472"/>
      <c r="L279" s="471">
        <v>2018</v>
      </c>
      <c r="M279" s="472"/>
    </row>
    <row r="280" spans="1:28" s="194" customFormat="1" x14ac:dyDescent="0.3">
      <c r="A280" s="469"/>
      <c r="B280" s="215" t="s">
        <v>194</v>
      </c>
      <c r="C280" s="334" t="s">
        <v>85</v>
      </c>
      <c r="D280" s="215" t="s">
        <v>194</v>
      </c>
      <c r="E280" s="215" t="s">
        <v>85</v>
      </c>
      <c r="F280" s="215" t="s">
        <v>194</v>
      </c>
      <c r="G280" s="215" t="s">
        <v>85</v>
      </c>
      <c r="H280" s="215" t="s">
        <v>194</v>
      </c>
      <c r="I280" s="215" t="s">
        <v>85</v>
      </c>
      <c r="J280" s="215" t="s">
        <v>194</v>
      </c>
      <c r="K280" s="215" t="s">
        <v>85</v>
      </c>
      <c r="L280" s="215" t="s">
        <v>194</v>
      </c>
      <c r="M280" s="215" t="s">
        <v>85</v>
      </c>
    </row>
    <row r="281" spans="1:28" s="223" customFormat="1" x14ac:dyDescent="0.2">
      <c r="A281" s="219" t="s">
        <v>195</v>
      </c>
      <c r="B281" s="220">
        <v>225</v>
      </c>
      <c r="C281" s="296">
        <f>IF(B281=0,"",B281*100/B269)</f>
        <v>100</v>
      </c>
      <c r="D281" s="220">
        <v>225</v>
      </c>
      <c r="E281" s="221">
        <f>IF(D281=0,"",D281*100/D269)</f>
        <v>100</v>
      </c>
      <c r="F281" s="220">
        <v>262</v>
      </c>
      <c r="G281" s="265">
        <f>IF(F281=0,"",F281*100/F269)</f>
        <v>99.619771863117876</v>
      </c>
      <c r="H281" s="220">
        <v>263</v>
      </c>
      <c r="I281" s="265">
        <f>IF(H281=0,"",H281*100/H269)</f>
        <v>99.621212121212125</v>
      </c>
      <c r="J281" s="220">
        <v>268</v>
      </c>
      <c r="K281" s="221">
        <f>IF(J281=0,"",J281*100/J269)</f>
        <v>100</v>
      </c>
      <c r="L281" s="220">
        <v>273</v>
      </c>
      <c r="M281" s="222">
        <f>IF(L281=0,"",L281*100/L269)</f>
        <v>100</v>
      </c>
    </row>
    <row r="282" spans="1:28" s="62" customFormat="1" x14ac:dyDescent="0.2">
      <c r="A282" s="463" t="s">
        <v>50</v>
      </c>
      <c r="B282" s="463"/>
      <c r="C282" s="463"/>
      <c r="D282" s="463"/>
      <c r="E282" s="463"/>
      <c r="F282" s="463"/>
      <c r="G282" s="463"/>
      <c r="H282" s="463"/>
      <c r="I282" s="463"/>
      <c r="J282" s="463"/>
      <c r="K282" s="463"/>
      <c r="L282" s="463"/>
      <c r="M282" s="463"/>
      <c r="N282" s="463"/>
      <c r="O282" s="463"/>
      <c r="P282" s="463"/>
      <c r="Q282" s="463"/>
      <c r="R282" s="463"/>
      <c r="S282" s="463"/>
      <c r="T282" s="463"/>
      <c r="U282" s="463"/>
      <c r="V282" s="463"/>
      <c r="W282" s="463"/>
      <c r="X282" s="463"/>
      <c r="Y282" s="463"/>
      <c r="Z282" s="463"/>
      <c r="AA282" s="463"/>
      <c r="AB282" s="463"/>
    </row>
    <row r="285" spans="1:28" x14ac:dyDescent="0.3">
      <c r="A285" s="416"/>
      <c r="B285" s="416"/>
      <c r="C285" s="416"/>
      <c r="D285" s="416"/>
      <c r="E285" s="416"/>
      <c r="F285" s="416"/>
      <c r="G285" s="416"/>
      <c r="H285" s="416"/>
      <c r="I285" s="416"/>
      <c r="J285" s="416"/>
      <c r="K285" s="416"/>
      <c r="L285" s="416"/>
      <c r="M285" s="416"/>
    </row>
    <row r="286" spans="1:28" x14ac:dyDescent="0.3">
      <c r="A286" s="398" t="s">
        <v>196</v>
      </c>
      <c r="B286" s="465">
        <v>2013</v>
      </c>
      <c r="C286" s="465"/>
      <c r="D286" s="465"/>
      <c r="E286" s="465"/>
      <c r="F286" s="465"/>
      <c r="G286" s="465"/>
      <c r="H286" s="465">
        <v>2014</v>
      </c>
      <c r="I286" s="465"/>
      <c r="J286" s="465"/>
      <c r="K286" s="465"/>
      <c r="L286" s="465"/>
      <c r="M286" s="465"/>
    </row>
    <row r="287" spans="1:28" ht="52.5" x14ac:dyDescent="0.3">
      <c r="A287" s="398"/>
      <c r="B287" s="224" t="s">
        <v>17</v>
      </c>
      <c r="C287" s="224" t="s">
        <v>197</v>
      </c>
      <c r="D287" s="224" t="s">
        <v>198</v>
      </c>
      <c r="E287" s="225" t="s">
        <v>199</v>
      </c>
      <c r="F287" s="224" t="s">
        <v>200</v>
      </c>
      <c r="G287" s="224" t="s">
        <v>201</v>
      </c>
      <c r="H287" s="224" t="s">
        <v>17</v>
      </c>
      <c r="I287" s="224" t="s">
        <v>197</v>
      </c>
      <c r="J287" s="224" t="s">
        <v>198</v>
      </c>
      <c r="K287" s="225" t="s">
        <v>199</v>
      </c>
      <c r="L287" s="224" t="s">
        <v>200</v>
      </c>
      <c r="M287" s="224" t="s">
        <v>201</v>
      </c>
    </row>
    <row r="288" spans="1:28" x14ac:dyDescent="0.3">
      <c r="A288" s="464"/>
      <c r="B288" s="226" t="s">
        <v>202</v>
      </c>
      <c r="C288" s="270" t="s">
        <v>203</v>
      </c>
      <c r="D288" s="226" t="s">
        <v>204</v>
      </c>
      <c r="E288" s="225"/>
      <c r="F288" s="224"/>
      <c r="G288" s="224"/>
      <c r="H288" s="226" t="s">
        <v>202</v>
      </c>
      <c r="I288" s="226" t="s">
        <v>203</v>
      </c>
      <c r="J288" s="226" t="s">
        <v>204</v>
      </c>
      <c r="K288" s="225"/>
      <c r="L288" s="224"/>
      <c r="M288" s="224"/>
    </row>
    <row r="289" spans="1:13" s="165" customFormat="1" x14ac:dyDescent="0.2">
      <c r="A289" s="149" t="s">
        <v>205</v>
      </c>
      <c r="B289" s="227">
        <f t="shared" ref="B289:B296" si="42">+B96+H96+N96</f>
        <v>0</v>
      </c>
      <c r="C289" s="297"/>
      <c r="D289" s="228"/>
      <c r="E289" s="228"/>
      <c r="F289" s="229" t="str">
        <f t="shared" ref="F289:F296" si="43">IF(C289=0,"",C289/B289)</f>
        <v/>
      </c>
      <c r="G289" s="229" t="str">
        <f t="shared" ref="G289:G296" si="44">IF(D289=0,"",D289/B289)</f>
        <v/>
      </c>
      <c r="H289" s="227">
        <f t="shared" ref="H289:H296" si="45">+C96+I96+O96</f>
        <v>0</v>
      </c>
      <c r="I289" s="228"/>
      <c r="J289" s="228"/>
      <c r="K289" s="228"/>
      <c r="L289" s="229" t="str">
        <f t="shared" ref="L289:L296" si="46">IF(I289=0,"",I289/H289)</f>
        <v/>
      </c>
      <c r="M289" s="229" t="str">
        <f t="shared" ref="M289:M296" si="47">IF(J289=0,"",J289/H289)</f>
        <v/>
      </c>
    </row>
    <row r="290" spans="1:13" s="165" customFormat="1" x14ac:dyDescent="0.2">
      <c r="A290" s="126" t="s">
        <v>206</v>
      </c>
      <c r="B290" s="230">
        <f t="shared" si="42"/>
        <v>76</v>
      </c>
      <c r="C290" s="292">
        <v>70</v>
      </c>
      <c r="D290" s="208">
        <v>168</v>
      </c>
      <c r="E290" s="208"/>
      <c r="F290" s="266">
        <f t="shared" si="43"/>
        <v>0.92105263157894735</v>
      </c>
      <c r="G290" s="266">
        <f t="shared" si="44"/>
        <v>2.2105263157894739</v>
      </c>
      <c r="H290" s="230">
        <f t="shared" si="45"/>
        <v>110</v>
      </c>
      <c r="I290" s="208">
        <v>70</v>
      </c>
      <c r="J290" s="208">
        <v>168</v>
      </c>
      <c r="K290" s="208"/>
      <c r="L290" s="266">
        <f t="shared" si="46"/>
        <v>0.63636363636363635</v>
      </c>
      <c r="M290" s="266">
        <f t="shared" si="47"/>
        <v>1.5272727272727273</v>
      </c>
    </row>
    <row r="291" spans="1:13" s="165" customFormat="1" x14ac:dyDescent="0.2">
      <c r="A291" s="126" t="s">
        <v>207</v>
      </c>
      <c r="B291" s="230">
        <f t="shared" si="42"/>
        <v>3512</v>
      </c>
      <c r="C291" s="292">
        <v>8177</v>
      </c>
      <c r="D291" s="208">
        <v>25072</v>
      </c>
      <c r="E291" s="208"/>
      <c r="F291" s="266">
        <f t="shared" si="43"/>
        <v>2.3283029612756265</v>
      </c>
      <c r="G291" s="266">
        <f t="shared" si="44"/>
        <v>7.1389521640091118</v>
      </c>
      <c r="H291" s="230">
        <f t="shared" si="45"/>
        <v>3739</v>
      </c>
      <c r="I291" s="208">
        <v>8177</v>
      </c>
      <c r="J291" s="208">
        <v>25972</v>
      </c>
      <c r="K291" s="208"/>
      <c r="L291" s="266">
        <f t="shared" si="46"/>
        <v>2.1869483819202995</v>
      </c>
      <c r="M291" s="266">
        <f t="shared" si="47"/>
        <v>6.9462423107782829</v>
      </c>
    </row>
    <row r="292" spans="1:13" s="165" customFormat="1" x14ac:dyDescent="0.2">
      <c r="A292" s="120" t="s">
        <v>208</v>
      </c>
      <c r="B292" s="230">
        <f t="shared" si="42"/>
        <v>803</v>
      </c>
      <c r="C292" s="292">
        <v>3527</v>
      </c>
      <c r="D292" s="208">
        <v>10334</v>
      </c>
      <c r="E292" s="208"/>
      <c r="F292" s="266">
        <f t="shared" si="43"/>
        <v>4.3922789539227898</v>
      </c>
      <c r="G292" s="266">
        <f t="shared" si="44"/>
        <v>12.869240348692404</v>
      </c>
      <c r="H292" s="230">
        <f t="shared" si="45"/>
        <v>843</v>
      </c>
      <c r="I292" s="208">
        <v>3527</v>
      </c>
      <c r="J292" s="208">
        <v>14021</v>
      </c>
      <c r="K292" s="208"/>
      <c r="L292" s="266">
        <f t="shared" si="46"/>
        <v>4.1838671411625148</v>
      </c>
      <c r="M292" s="266">
        <f t="shared" si="47"/>
        <v>16.632265717674969</v>
      </c>
    </row>
    <row r="293" spans="1:13" s="165" customFormat="1" x14ac:dyDescent="0.2">
      <c r="A293" s="126" t="s">
        <v>209</v>
      </c>
      <c r="B293" s="230">
        <f t="shared" si="42"/>
        <v>0</v>
      </c>
      <c r="C293" s="292"/>
      <c r="D293" s="208"/>
      <c r="E293" s="208"/>
      <c r="F293" s="231" t="str">
        <f t="shared" si="43"/>
        <v/>
      </c>
      <c r="G293" s="231" t="str">
        <f t="shared" si="44"/>
        <v/>
      </c>
      <c r="H293" s="230">
        <f t="shared" si="45"/>
        <v>0</v>
      </c>
      <c r="I293" s="208"/>
      <c r="J293" s="208"/>
      <c r="K293" s="208"/>
      <c r="L293" s="231" t="str">
        <f t="shared" si="46"/>
        <v/>
      </c>
      <c r="M293" s="231" t="str">
        <f t="shared" si="47"/>
        <v/>
      </c>
    </row>
    <row r="294" spans="1:13" s="165" customFormat="1" x14ac:dyDescent="0.2">
      <c r="A294" s="126" t="s">
        <v>210</v>
      </c>
      <c r="B294" s="230">
        <f t="shared" si="42"/>
        <v>0</v>
      </c>
      <c r="C294" s="292"/>
      <c r="D294" s="208"/>
      <c r="E294" s="208"/>
      <c r="F294" s="231" t="str">
        <f t="shared" si="43"/>
        <v/>
      </c>
      <c r="G294" s="231" t="str">
        <f t="shared" si="44"/>
        <v/>
      </c>
      <c r="H294" s="230">
        <f t="shared" si="45"/>
        <v>0</v>
      </c>
      <c r="I294" s="208"/>
      <c r="J294" s="208"/>
      <c r="K294" s="208"/>
      <c r="L294" s="231" t="str">
        <f t="shared" si="46"/>
        <v/>
      </c>
      <c r="M294" s="231" t="str">
        <f t="shared" si="47"/>
        <v/>
      </c>
    </row>
    <row r="295" spans="1:13" s="165" customFormat="1" x14ac:dyDescent="0.2">
      <c r="A295" s="126" t="s">
        <v>211</v>
      </c>
      <c r="B295" s="230">
        <f t="shared" si="42"/>
        <v>0</v>
      </c>
      <c r="C295" s="292"/>
      <c r="D295" s="208"/>
      <c r="E295" s="208"/>
      <c r="F295" s="231" t="str">
        <f t="shared" si="43"/>
        <v/>
      </c>
      <c r="G295" s="231" t="str">
        <f t="shared" si="44"/>
        <v/>
      </c>
      <c r="H295" s="230">
        <f t="shared" si="45"/>
        <v>0</v>
      </c>
      <c r="I295" s="208"/>
      <c r="J295" s="208"/>
      <c r="K295" s="208"/>
      <c r="L295" s="231" t="str">
        <f t="shared" si="46"/>
        <v/>
      </c>
      <c r="M295" s="231" t="str">
        <f t="shared" si="47"/>
        <v/>
      </c>
    </row>
    <row r="296" spans="1:13" s="165" customFormat="1" x14ac:dyDescent="0.2">
      <c r="A296" s="202" t="s">
        <v>212</v>
      </c>
      <c r="B296" s="232">
        <f t="shared" si="42"/>
        <v>0</v>
      </c>
      <c r="C296" s="298"/>
      <c r="D296" s="233"/>
      <c r="E296" s="233"/>
      <c r="F296" s="210" t="str">
        <f t="shared" si="43"/>
        <v/>
      </c>
      <c r="G296" s="210" t="str">
        <f t="shared" si="44"/>
        <v/>
      </c>
      <c r="H296" s="232">
        <f t="shared" si="45"/>
        <v>0</v>
      </c>
      <c r="I296" s="233"/>
      <c r="J296" s="233"/>
      <c r="K296" s="233"/>
      <c r="L296" s="210" t="str">
        <f t="shared" si="46"/>
        <v/>
      </c>
      <c r="M296" s="210" t="str">
        <f t="shared" si="47"/>
        <v/>
      </c>
    </row>
    <row r="297" spans="1:13" s="165" customFormat="1" x14ac:dyDescent="0.3">
      <c r="A297" s="398" t="s">
        <v>196</v>
      </c>
      <c r="B297" s="466">
        <v>2015</v>
      </c>
      <c r="C297" s="467"/>
      <c r="D297" s="467"/>
      <c r="E297" s="467"/>
      <c r="F297" s="467"/>
      <c r="G297" s="467"/>
      <c r="H297" s="467">
        <v>2016</v>
      </c>
      <c r="I297" s="467"/>
      <c r="J297" s="467"/>
      <c r="K297" s="467"/>
      <c r="L297" s="467"/>
      <c r="M297" s="468"/>
    </row>
    <row r="298" spans="1:13" s="165" customFormat="1" ht="52.5" x14ac:dyDescent="0.2">
      <c r="A298" s="398"/>
      <c r="B298" s="224" t="s">
        <v>17</v>
      </c>
      <c r="C298" s="224" t="s">
        <v>197</v>
      </c>
      <c r="D298" s="224" t="s">
        <v>198</v>
      </c>
      <c r="E298" s="225" t="s">
        <v>199</v>
      </c>
      <c r="F298" s="224" t="s">
        <v>200</v>
      </c>
      <c r="G298" s="224" t="s">
        <v>201</v>
      </c>
      <c r="H298" s="224" t="s">
        <v>17</v>
      </c>
      <c r="I298" s="224" t="s">
        <v>197</v>
      </c>
      <c r="J298" s="224" t="s">
        <v>198</v>
      </c>
      <c r="K298" s="225" t="s">
        <v>199</v>
      </c>
      <c r="L298" s="224" t="s">
        <v>200</v>
      </c>
      <c r="M298" s="224" t="s">
        <v>201</v>
      </c>
    </row>
    <row r="299" spans="1:13" s="165" customFormat="1" x14ac:dyDescent="0.2">
      <c r="A299" s="464"/>
      <c r="B299" s="226" t="s">
        <v>202</v>
      </c>
      <c r="C299" s="270" t="s">
        <v>203</v>
      </c>
      <c r="D299" s="226" t="s">
        <v>204</v>
      </c>
      <c r="E299" s="224"/>
      <c r="F299" s="224"/>
      <c r="G299" s="224"/>
      <c r="H299" s="226" t="s">
        <v>202</v>
      </c>
      <c r="I299" s="226" t="s">
        <v>203</v>
      </c>
      <c r="J299" s="226" t="s">
        <v>204</v>
      </c>
      <c r="K299" s="225"/>
      <c r="L299" s="224"/>
      <c r="M299" s="224"/>
    </row>
    <row r="300" spans="1:13" s="165" customFormat="1" x14ac:dyDescent="0.2">
      <c r="A300" s="149" t="s">
        <v>205</v>
      </c>
      <c r="B300" s="227">
        <f t="shared" ref="B300:B307" si="48">+D96+J96+P96</f>
        <v>0</v>
      </c>
      <c r="C300" s="299"/>
      <c r="D300" s="234"/>
      <c r="E300" s="234"/>
      <c r="F300" s="229" t="str">
        <f t="shared" ref="F300:F307" si="49">IF(C300=0,"",C300/B300)</f>
        <v/>
      </c>
      <c r="G300" s="229" t="str">
        <f t="shared" ref="G300:G307" si="50">IF(D300=0,"",D300/B300)</f>
        <v/>
      </c>
      <c r="H300" s="227">
        <f t="shared" ref="H300:H307" si="51">+E96+K96+Q96</f>
        <v>0</v>
      </c>
      <c r="I300" s="228"/>
      <c r="J300" s="228"/>
      <c r="K300" s="228"/>
      <c r="L300" s="229" t="str">
        <f t="shared" ref="L300:L307" si="52">IF(I300=0,"",I300/H300)</f>
        <v/>
      </c>
      <c r="M300" s="235" t="str">
        <f t="shared" ref="M300:M307" si="53">IF(J300=0,"",J300/H300)</f>
        <v/>
      </c>
    </row>
    <row r="301" spans="1:13" s="165" customFormat="1" x14ac:dyDescent="0.2">
      <c r="A301" s="126" t="s">
        <v>206</v>
      </c>
      <c r="B301" s="230">
        <f t="shared" si="48"/>
        <v>138</v>
      </c>
      <c r="C301" s="300">
        <v>120</v>
      </c>
      <c r="D301" s="236">
        <v>218</v>
      </c>
      <c r="E301" s="236"/>
      <c r="F301" s="266">
        <f t="shared" si="49"/>
        <v>0.86956521739130432</v>
      </c>
      <c r="G301" s="266">
        <f t="shared" si="50"/>
        <v>1.5797101449275361</v>
      </c>
      <c r="H301" s="230">
        <f t="shared" si="51"/>
        <v>188</v>
      </c>
      <c r="I301" s="208">
        <v>170</v>
      </c>
      <c r="J301" s="208">
        <v>268</v>
      </c>
      <c r="K301" s="208"/>
      <c r="L301" s="266">
        <f t="shared" si="52"/>
        <v>0.9042553191489362</v>
      </c>
      <c r="M301" s="267">
        <f t="shared" si="53"/>
        <v>1.425531914893617</v>
      </c>
    </row>
    <row r="302" spans="1:13" s="165" customFormat="1" x14ac:dyDescent="0.2">
      <c r="A302" s="126" t="s">
        <v>207</v>
      </c>
      <c r="B302" s="230">
        <f t="shared" si="48"/>
        <v>4142</v>
      </c>
      <c r="C302" s="300">
        <v>10026</v>
      </c>
      <c r="D302" s="236">
        <v>30583</v>
      </c>
      <c r="E302" s="236"/>
      <c r="F302" s="266">
        <f t="shared" si="49"/>
        <v>2.4205697730564943</v>
      </c>
      <c r="G302" s="266">
        <f t="shared" si="50"/>
        <v>7.3836310960888456</v>
      </c>
      <c r="H302" s="230">
        <f t="shared" si="51"/>
        <v>4515</v>
      </c>
      <c r="I302" s="208">
        <v>10129</v>
      </c>
      <c r="J302" s="208">
        <v>30685</v>
      </c>
      <c r="K302" s="208"/>
      <c r="L302" s="266">
        <f t="shared" si="52"/>
        <v>2.2434108527131782</v>
      </c>
      <c r="M302" s="267">
        <f t="shared" si="53"/>
        <v>6.7962347729789592</v>
      </c>
    </row>
    <row r="303" spans="1:13" s="165" customFormat="1" x14ac:dyDescent="0.2">
      <c r="A303" s="120" t="s">
        <v>208</v>
      </c>
      <c r="B303" s="230">
        <f t="shared" si="48"/>
        <v>938</v>
      </c>
      <c r="C303" s="300">
        <v>3310</v>
      </c>
      <c r="D303" s="236">
        <v>9689</v>
      </c>
      <c r="E303" s="236"/>
      <c r="F303" s="266">
        <f t="shared" si="49"/>
        <v>3.5287846481876333</v>
      </c>
      <c r="G303" s="266">
        <f t="shared" si="50"/>
        <v>10.329424307036247</v>
      </c>
      <c r="H303" s="230">
        <f t="shared" si="51"/>
        <v>960</v>
      </c>
      <c r="I303" s="208">
        <v>3410</v>
      </c>
      <c r="J303" s="208">
        <v>9789</v>
      </c>
      <c r="K303" s="208"/>
      <c r="L303" s="266">
        <f t="shared" si="52"/>
        <v>3.5520833333333335</v>
      </c>
      <c r="M303" s="267">
        <f t="shared" si="53"/>
        <v>10.196875</v>
      </c>
    </row>
    <row r="304" spans="1:13" s="165" customFormat="1" x14ac:dyDescent="0.2">
      <c r="A304" s="126" t="s">
        <v>209</v>
      </c>
      <c r="B304" s="230">
        <f t="shared" si="48"/>
        <v>0</v>
      </c>
      <c r="C304" s="300"/>
      <c r="D304" s="236"/>
      <c r="E304" s="236"/>
      <c r="F304" s="231" t="str">
        <f t="shared" si="49"/>
        <v/>
      </c>
      <c r="G304" s="231" t="str">
        <f t="shared" si="50"/>
        <v/>
      </c>
      <c r="H304" s="230">
        <f t="shared" si="51"/>
        <v>0</v>
      </c>
      <c r="I304" s="208"/>
      <c r="J304" s="208"/>
      <c r="K304" s="208"/>
      <c r="L304" s="231" t="str">
        <f t="shared" si="52"/>
        <v/>
      </c>
      <c r="M304" s="237" t="str">
        <f t="shared" si="53"/>
        <v/>
      </c>
    </row>
    <row r="305" spans="1:13" s="165" customFormat="1" x14ac:dyDescent="0.2">
      <c r="A305" s="126" t="s">
        <v>210</v>
      </c>
      <c r="B305" s="230">
        <f t="shared" si="48"/>
        <v>0</v>
      </c>
      <c r="C305" s="300"/>
      <c r="D305" s="236"/>
      <c r="E305" s="236"/>
      <c r="F305" s="231" t="str">
        <f t="shared" si="49"/>
        <v/>
      </c>
      <c r="G305" s="231" t="str">
        <f t="shared" si="50"/>
        <v/>
      </c>
      <c r="H305" s="230">
        <f t="shared" si="51"/>
        <v>0</v>
      </c>
      <c r="I305" s="208"/>
      <c r="J305" s="208"/>
      <c r="K305" s="208"/>
      <c r="L305" s="231" t="str">
        <f t="shared" si="52"/>
        <v/>
      </c>
      <c r="M305" s="237" t="str">
        <f t="shared" si="53"/>
        <v/>
      </c>
    </row>
    <row r="306" spans="1:13" s="165" customFormat="1" x14ac:dyDescent="0.2">
      <c r="A306" s="126" t="s">
        <v>211</v>
      </c>
      <c r="B306" s="230">
        <f t="shared" si="48"/>
        <v>0</v>
      </c>
      <c r="C306" s="300"/>
      <c r="D306" s="236"/>
      <c r="E306" s="236"/>
      <c r="F306" s="231" t="str">
        <f t="shared" si="49"/>
        <v/>
      </c>
      <c r="G306" s="231" t="str">
        <f t="shared" si="50"/>
        <v/>
      </c>
      <c r="H306" s="230">
        <f t="shared" si="51"/>
        <v>0</v>
      </c>
      <c r="I306" s="208"/>
      <c r="J306" s="208"/>
      <c r="K306" s="208"/>
      <c r="L306" s="231" t="str">
        <f t="shared" si="52"/>
        <v/>
      </c>
      <c r="M306" s="237" t="str">
        <f t="shared" si="53"/>
        <v/>
      </c>
    </row>
    <row r="307" spans="1:13" s="165" customFormat="1" x14ac:dyDescent="0.2">
      <c r="A307" s="202" t="s">
        <v>212</v>
      </c>
      <c r="B307" s="232">
        <f t="shared" si="48"/>
        <v>0</v>
      </c>
      <c r="C307" s="301"/>
      <c r="D307" s="238"/>
      <c r="E307" s="238"/>
      <c r="F307" s="210" t="str">
        <f t="shared" si="49"/>
        <v/>
      </c>
      <c r="G307" s="210" t="str">
        <f t="shared" si="50"/>
        <v/>
      </c>
      <c r="H307" s="239">
        <f t="shared" si="51"/>
        <v>0</v>
      </c>
      <c r="I307" s="240"/>
      <c r="J307" s="240"/>
      <c r="K307" s="240"/>
      <c r="L307" s="241" t="str">
        <f t="shared" si="52"/>
        <v/>
      </c>
      <c r="M307" s="242" t="str">
        <f t="shared" si="53"/>
        <v/>
      </c>
    </row>
    <row r="308" spans="1:13" x14ac:dyDescent="0.3">
      <c r="A308" s="398" t="s">
        <v>196</v>
      </c>
      <c r="B308" s="476">
        <v>2017</v>
      </c>
      <c r="C308" s="476"/>
      <c r="D308" s="476"/>
      <c r="E308" s="476"/>
      <c r="F308" s="476"/>
      <c r="G308" s="476"/>
      <c r="H308" s="477">
        <v>2018</v>
      </c>
      <c r="I308" s="477"/>
      <c r="J308" s="477"/>
      <c r="K308" s="477"/>
      <c r="L308" s="477"/>
      <c r="M308" s="477"/>
    </row>
    <row r="309" spans="1:13" ht="52.5" x14ac:dyDescent="0.3">
      <c r="A309" s="398"/>
      <c r="B309" s="224" t="s">
        <v>17</v>
      </c>
      <c r="C309" s="224" t="s">
        <v>197</v>
      </c>
      <c r="D309" s="224" t="s">
        <v>198</v>
      </c>
      <c r="E309" s="225" t="s">
        <v>199</v>
      </c>
      <c r="F309" s="224" t="s">
        <v>200</v>
      </c>
      <c r="G309" s="224" t="s">
        <v>201</v>
      </c>
      <c r="H309" s="224" t="s">
        <v>17</v>
      </c>
      <c r="I309" s="224" t="s">
        <v>197</v>
      </c>
      <c r="J309" s="224" t="s">
        <v>198</v>
      </c>
      <c r="K309" s="225" t="s">
        <v>199</v>
      </c>
      <c r="L309" s="224" t="s">
        <v>200</v>
      </c>
      <c r="M309" s="224" t="s">
        <v>201</v>
      </c>
    </row>
    <row r="310" spans="1:13" x14ac:dyDescent="0.3">
      <c r="A310" s="464"/>
      <c r="B310" s="226" t="s">
        <v>202</v>
      </c>
      <c r="C310" s="270" t="s">
        <v>203</v>
      </c>
      <c r="D310" s="226" t="s">
        <v>204</v>
      </c>
      <c r="E310" s="225"/>
      <c r="F310" s="224"/>
      <c r="G310" s="224"/>
      <c r="H310" s="226" t="s">
        <v>202</v>
      </c>
      <c r="I310" s="226" t="s">
        <v>203</v>
      </c>
      <c r="J310" s="226" t="s">
        <v>204</v>
      </c>
      <c r="K310" s="225"/>
      <c r="L310" s="224"/>
      <c r="M310" s="224"/>
    </row>
    <row r="311" spans="1:13" s="165" customFormat="1" x14ac:dyDescent="0.2">
      <c r="A311" s="149" t="s">
        <v>205</v>
      </c>
      <c r="B311" s="227">
        <f t="shared" ref="B311:B318" si="54">+F96+L96+R96</f>
        <v>0</v>
      </c>
      <c r="C311" s="297"/>
      <c r="D311" s="228"/>
      <c r="E311" s="228"/>
      <c r="F311" s="229" t="str">
        <f t="shared" ref="F311:F318" si="55">IF(C311=0,"",C311/B311)</f>
        <v/>
      </c>
      <c r="G311" s="229" t="str">
        <f t="shared" ref="G311:G318" si="56">IF(D311=0,"",D311/B311)</f>
        <v/>
      </c>
      <c r="H311" s="227">
        <f t="shared" ref="H311:H318" si="57">+G96+M96+S96</f>
        <v>0</v>
      </c>
      <c r="I311" s="228"/>
      <c r="J311" s="228"/>
      <c r="K311" s="228"/>
      <c r="L311" s="229" t="str">
        <f t="shared" ref="L311:L318" si="58">IF(I311=0,"",I311/H311)</f>
        <v/>
      </c>
      <c r="M311" s="235" t="str">
        <f t="shared" ref="M311:M318" si="59">IF(J311=0,"",J311/H311)</f>
        <v/>
      </c>
    </row>
    <row r="312" spans="1:13" s="165" customFormat="1" x14ac:dyDescent="0.2">
      <c r="A312" s="126" t="s">
        <v>206</v>
      </c>
      <c r="B312" s="230">
        <f t="shared" si="54"/>
        <v>238</v>
      </c>
      <c r="C312" s="292">
        <v>185</v>
      </c>
      <c r="D312" s="208">
        <v>288</v>
      </c>
      <c r="E312" s="208"/>
      <c r="F312" s="266">
        <f t="shared" si="55"/>
        <v>0.77731092436974791</v>
      </c>
      <c r="G312" s="266">
        <f t="shared" si="56"/>
        <v>1.2100840336134453</v>
      </c>
      <c r="H312" s="230">
        <f t="shared" si="57"/>
        <v>288</v>
      </c>
      <c r="I312" s="208">
        <v>200</v>
      </c>
      <c r="J312" s="208">
        <v>305</v>
      </c>
      <c r="K312" s="208"/>
      <c r="L312" s="266">
        <f t="shared" si="58"/>
        <v>0.69444444444444442</v>
      </c>
      <c r="M312" s="267">
        <f t="shared" si="59"/>
        <v>1.0590277777777777</v>
      </c>
    </row>
    <row r="313" spans="1:13" s="165" customFormat="1" x14ac:dyDescent="0.2">
      <c r="A313" s="126" t="s">
        <v>207</v>
      </c>
      <c r="B313" s="230">
        <f t="shared" si="54"/>
        <v>5016</v>
      </c>
      <c r="C313" s="292">
        <v>10334</v>
      </c>
      <c r="D313" s="208">
        <v>30942</v>
      </c>
      <c r="E313" s="208"/>
      <c r="F313" s="266">
        <f t="shared" si="55"/>
        <v>2.0602073365231259</v>
      </c>
      <c r="G313" s="266">
        <f t="shared" si="56"/>
        <v>6.1686602870813401</v>
      </c>
      <c r="H313" s="230">
        <f t="shared" si="57"/>
        <v>5416</v>
      </c>
      <c r="I313" s="208">
        <v>10529</v>
      </c>
      <c r="J313" s="208">
        <v>31197</v>
      </c>
      <c r="K313" s="208"/>
      <c r="L313" s="266">
        <f t="shared" si="58"/>
        <v>1.9440546528803544</v>
      </c>
      <c r="M313" s="267">
        <f t="shared" si="59"/>
        <v>5.7601550960118164</v>
      </c>
    </row>
    <row r="314" spans="1:13" s="165" customFormat="1" x14ac:dyDescent="0.2">
      <c r="A314" s="120" t="s">
        <v>208</v>
      </c>
      <c r="B314" s="230">
        <f t="shared" si="54"/>
        <v>978</v>
      </c>
      <c r="C314" s="292">
        <v>3510</v>
      </c>
      <c r="D314" s="208">
        <v>9889</v>
      </c>
      <c r="E314" s="208"/>
      <c r="F314" s="266">
        <f t="shared" si="55"/>
        <v>3.5889570552147241</v>
      </c>
      <c r="G314" s="266">
        <f t="shared" si="56"/>
        <v>10.111451942740286</v>
      </c>
      <c r="H314" s="230">
        <f t="shared" si="57"/>
        <v>998</v>
      </c>
      <c r="I314" s="208">
        <v>3610</v>
      </c>
      <c r="J314" s="208">
        <v>9989</v>
      </c>
      <c r="K314" s="208"/>
      <c r="L314" s="266">
        <f t="shared" si="58"/>
        <v>3.6172344689378759</v>
      </c>
      <c r="M314" s="267">
        <f t="shared" si="59"/>
        <v>10.009018036072144</v>
      </c>
    </row>
    <row r="315" spans="1:13" s="165" customFormat="1" x14ac:dyDescent="0.2">
      <c r="A315" s="126" t="s">
        <v>209</v>
      </c>
      <c r="B315" s="230">
        <f t="shared" si="54"/>
        <v>0</v>
      </c>
      <c r="C315" s="292"/>
      <c r="D315" s="208"/>
      <c r="E315" s="208"/>
      <c r="F315" s="231" t="str">
        <f t="shared" si="55"/>
        <v/>
      </c>
      <c r="G315" s="231" t="str">
        <f t="shared" si="56"/>
        <v/>
      </c>
      <c r="H315" s="230">
        <f t="shared" si="57"/>
        <v>0</v>
      </c>
      <c r="I315" s="208"/>
      <c r="J315" s="208"/>
      <c r="K315" s="208"/>
      <c r="L315" s="231" t="str">
        <f t="shared" si="58"/>
        <v/>
      </c>
      <c r="M315" s="237" t="str">
        <f t="shared" si="59"/>
        <v/>
      </c>
    </row>
    <row r="316" spans="1:13" s="165" customFormat="1" x14ac:dyDescent="0.2">
      <c r="A316" s="126" t="s">
        <v>210</v>
      </c>
      <c r="B316" s="230">
        <f t="shared" si="54"/>
        <v>0</v>
      </c>
      <c r="C316" s="292"/>
      <c r="D316" s="208"/>
      <c r="E316" s="208"/>
      <c r="F316" s="231" t="str">
        <f t="shared" si="55"/>
        <v/>
      </c>
      <c r="G316" s="231" t="str">
        <f t="shared" si="56"/>
        <v/>
      </c>
      <c r="H316" s="230">
        <f t="shared" si="57"/>
        <v>0</v>
      </c>
      <c r="I316" s="208"/>
      <c r="J316" s="208"/>
      <c r="K316" s="208"/>
      <c r="L316" s="231" t="str">
        <f t="shared" si="58"/>
        <v/>
      </c>
      <c r="M316" s="237" t="str">
        <f t="shared" si="59"/>
        <v/>
      </c>
    </row>
    <row r="317" spans="1:13" s="165" customFormat="1" x14ac:dyDescent="0.2">
      <c r="A317" s="126" t="s">
        <v>211</v>
      </c>
      <c r="B317" s="230">
        <f t="shared" si="54"/>
        <v>0</v>
      </c>
      <c r="C317" s="292"/>
      <c r="D317" s="208"/>
      <c r="E317" s="208"/>
      <c r="F317" s="231" t="str">
        <f t="shared" si="55"/>
        <v/>
      </c>
      <c r="G317" s="231" t="str">
        <f t="shared" si="56"/>
        <v/>
      </c>
      <c r="H317" s="230">
        <f t="shared" si="57"/>
        <v>0</v>
      </c>
      <c r="I317" s="208"/>
      <c r="J317" s="208"/>
      <c r="K317" s="208"/>
      <c r="L317" s="231" t="str">
        <f t="shared" si="58"/>
        <v/>
      </c>
      <c r="M317" s="237" t="str">
        <f t="shared" si="59"/>
        <v/>
      </c>
    </row>
    <row r="318" spans="1:13" s="165" customFormat="1" x14ac:dyDescent="0.2">
      <c r="A318" s="202" t="s">
        <v>212</v>
      </c>
      <c r="B318" s="232">
        <f t="shared" si="54"/>
        <v>0</v>
      </c>
      <c r="C318" s="298"/>
      <c r="D318" s="233"/>
      <c r="E318" s="233"/>
      <c r="F318" s="210" t="str">
        <f t="shared" si="55"/>
        <v/>
      </c>
      <c r="G318" s="210" t="str">
        <f t="shared" si="56"/>
        <v/>
      </c>
      <c r="H318" s="232">
        <f t="shared" si="57"/>
        <v>0</v>
      </c>
      <c r="I318" s="233"/>
      <c r="J318" s="233"/>
      <c r="K318" s="233"/>
      <c r="L318" s="210" t="str">
        <f t="shared" si="58"/>
        <v/>
      </c>
      <c r="M318" s="211" t="str">
        <f t="shared" si="59"/>
        <v/>
      </c>
    </row>
    <row r="319" spans="1:13" x14ac:dyDescent="0.3">
      <c r="A319" s="114" t="s">
        <v>50</v>
      </c>
    </row>
    <row r="322" spans="1:13" x14ac:dyDescent="0.3">
      <c r="A322" s="478" t="s">
        <v>98</v>
      </c>
      <c r="B322" s="479">
        <v>2013</v>
      </c>
      <c r="C322" s="480"/>
      <c r="D322" s="479">
        <v>2014</v>
      </c>
      <c r="E322" s="480"/>
      <c r="F322" s="481">
        <v>2015</v>
      </c>
      <c r="G322" s="482"/>
      <c r="H322" s="482">
        <v>2016</v>
      </c>
      <c r="I322" s="483"/>
      <c r="J322" s="479">
        <v>2017</v>
      </c>
      <c r="K322" s="480"/>
      <c r="L322" s="479">
        <v>2018</v>
      </c>
      <c r="M322" s="480"/>
    </row>
    <row r="323" spans="1:13" x14ac:dyDescent="0.3">
      <c r="A323" s="478"/>
      <c r="B323" s="243" t="s">
        <v>99</v>
      </c>
      <c r="C323" s="269" t="s">
        <v>85</v>
      </c>
      <c r="D323" s="243" t="s">
        <v>99</v>
      </c>
      <c r="E323" s="243" t="s">
        <v>85</v>
      </c>
      <c r="F323" s="243" t="s">
        <v>99</v>
      </c>
      <c r="G323" s="243" t="s">
        <v>85</v>
      </c>
      <c r="H323" s="243" t="s">
        <v>99</v>
      </c>
      <c r="I323" s="243" t="s">
        <v>85</v>
      </c>
      <c r="J323" s="243" t="s">
        <v>99</v>
      </c>
      <c r="K323" s="243" t="s">
        <v>85</v>
      </c>
      <c r="L323" s="243" t="s">
        <v>99</v>
      </c>
      <c r="M323" s="243" t="s">
        <v>85</v>
      </c>
    </row>
    <row r="324" spans="1:13" ht="33" x14ac:dyDescent="0.3">
      <c r="A324" s="244" t="s">
        <v>213</v>
      </c>
      <c r="B324" s="245">
        <v>23</v>
      </c>
      <c r="C324" s="302">
        <f>IF(B324=0,"",B324*100/D110)</f>
        <v>79.310344827586206</v>
      </c>
      <c r="D324" s="245">
        <v>29</v>
      </c>
      <c r="E324" s="268">
        <f>IF(D324=0,"",D324*100/G110)</f>
        <v>90.625</v>
      </c>
      <c r="F324" s="247">
        <v>31</v>
      </c>
      <c r="G324" s="268">
        <f>IF(F324=0,"",F324*100/J110)</f>
        <v>100</v>
      </c>
      <c r="H324" s="245">
        <v>31</v>
      </c>
      <c r="I324" s="268">
        <f>IF(H324=0,"",H324*100/M110)</f>
        <v>100</v>
      </c>
      <c r="J324" s="245">
        <v>37</v>
      </c>
      <c r="K324" s="246">
        <f>IF(J324=0,"",J324*100/P110)</f>
        <v>100</v>
      </c>
      <c r="L324" s="245">
        <v>43</v>
      </c>
      <c r="M324" s="248">
        <f>IF(L324=0,"",L324*100/S110)</f>
        <v>100</v>
      </c>
    </row>
  </sheetData>
  <mergeCells count="195">
    <mergeCell ref="A308:A310"/>
    <mergeCell ref="B308:G308"/>
    <mergeCell ref="H308:M308"/>
    <mergeCell ref="A322:A323"/>
    <mergeCell ref="B322:C322"/>
    <mergeCell ref="D322:E322"/>
    <mergeCell ref="F322:G322"/>
    <mergeCell ref="H322:I322"/>
    <mergeCell ref="J322:K322"/>
    <mergeCell ref="L322:M322"/>
    <mergeCell ref="A282:AB282"/>
    <mergeCell ref="A285:M285"/>
    <mergeCell ref="A286:A288"/>
    <mergeCell ref="B286:G286"/>
    <mergeCell ref="H286:M286"/>
    <mergeCell ref="A297:A299"/>
    <mergeCell ref="B297:G297"/>
    <mergeCell ref="H297:M297"/>
    <mergeCell ref="A273:A274"/>
    <mergeCell ref="A277:T277"/>
    <mergeCell ref="A279:A280"/>
    <mergeCell ref="B279:C279"/>
    <mergeCell ref="D279:E279"/>
    <mergeCell ref="F279:G279"/>
    <mergeCell ref="H279:I279"/>
    <mergeCell ref="J279:K279"/>
    <mergeCell ref="L279:M279"/>
    <mergeCell ref="L259:M259"/>
    <mergeCell ref="N259:O259"/>
    <mergeCell ref="A265:A266"/>
    <mergeCell ref="B265:C265"/>
    <mergeCell ref="D265:E265"/>
    <mergeCell ref="F265:G265"/>
    <mergeCell ref="H265:I265"/>
    <mergeCell ref="J265:K265"/>
    <mergeCell ref="L265:M265"/>
    <mergeCell ref="A259:A260"/>
    <mergeCell ref="B259:C259"/>
    <mergeCell ref="D259:E259"/>
    <mergeCell ref="F259:G259"/>
    <mergeCell ref="H259:I259"/>
    <mergeCell ref="J259:K259"/>
    <mergeCell ref="B257:C257"/>
    <mergeCell ref="D257:E257"/>
    <mergeCell ref="F257:G257"/>
    <mergeCell ref="H257:I257"/>
    <mergeCell ref="J257:K257"/>
    <mergeCell ref="L257:M257"/>
    <mergeCell ref="L251:M251"/>
    <mergeCell ref="B253:C253"/>
    <mergeCell ref="D253:E253"/>
    <mergeCell ref="H253:I253"/>
    <mergeCell ref="J253:K253"/>
    <mergeCell ref="L253:M253"/>
    <mergeCell ref="A251:A252"/>
    <mergeCell ref="B251:C251"/>
    <mergeCell ref="D251:E251"/>
    <mergeCell ref="F251:G251"/>
    <mergeCell ref="H251:I251"/>
    <mergeCell ref="J251:K251"/>
    <mergeCell ref="A244:AE244"/>
    <mergeCell ref="A245:AE245"/>
    <mergeCell ref="A246:AE246"/>
    <mergeCell ref="A247:Y247"/>
    <mergeCell ref="A248:Y248"/>
    <mergeCell ref="A250:O250"/>
    <mergeCell ref="N222:P222"/>
    <mergeCell ref="Q222:S222"/>
    <mergeCell ref="C223:D223"/>
    <mergeCell ref="F223:G223"/>
    <mergeCell ref="I223:J223"/>
    <mergeCell ref="L223:M223"/>
    <mergeCell ref="O223:P223"/>
    <mergeCell ref="R223:S223"/>
    <mergeCell ref="L196:M196"/>
    <mergeCell ref="A222:A224"/>
    <mergeCell ref="B222:D222"/>
    <mergeCell ref="E222:G222"/>
    <mergeCell ref="H222:J222"/>
    <mergeCell ref="K222:M222"/>
    <mergeCell ref="A196:A197"/>
    <mergeCell ref="B196:C196"/>
    <mergeCell ref="D196:E196"/>
    <mergeCell ref="F196:G196"/>
    <mergeCell ref="H196:I196"/>
    <mergeCell ref="J196:K196"/>
    <mergeCell ref="A166:AE166"/>
    <mergeCell ref="A167:AE167"/>
    <mergeCell ref="A171:A172"/>
    <mergeCell ref="B171:C171"/>
    <mergeCell ref="D171:E171"/>
    <mergeCell ref="F171:G171"/>
    <mergeCell ref="H171:I171"/>
    <mergeCell ref="J171:K171"/>
    <mergeCell ref="L171:M171"/>
    <mergeCell ref="A159:O159"/>
    <mergeCell ref="A160:A161"/>
    <mergeCell ref="B160:C160"/>
    <mergeCell ref="D160:E160"/>
    <mergeCell ref="F160:G160"/>
    <mergeCell ref="H160:I160"/>
    <mergeCell ref="J160:K160"/>
    <mergeCell ref="L160:M160"/>
    <mergeCell ref="Q129:S129"/>
    <mergeCell ref="A143:M143"/>
    <mergeCell ref="A144:A145"/>
    <mergeCell ref="B144:C144"/>
    <mergeCell ref="D144:E144"/>
    <mergeCell ref="F144:G144"/>
    <mergeCell ref="H144:I144"/>
    <mergeCell ref="J144:K144"/>
    <mergeCell ref="L144:M144"/>
    <mergeCell ref="A129:A130"/>
    <mergeCell ref="B129:D129"/>
    <mergeCell ref="E129:G129"/>
    <mergeCell ref="H129:J129"/>
    <mergeCell ref="K129:M129"/>
    <mergeCell ref="N129:P129"/>
    <mergeCell ref="A114:V114"/>
    <mergeCell ref="A116:A117"/>
    <mergeCell ref="B116:D116"/>
    <mergeCell ref="E116:G116"/>
    <mergeCell ref="H116:J116"/>
    <mergeCell ref="K116:M116"/>
    <mergeCell ref="N116:P116"/>
    <mergeCell ref="Q116:S116"/>
    <mergeCell ref="B108:D108"/>
    <mergeCell ref="E108:G108"/>
    <mergeCell ref="H108:J108"/>
    <mergeCell ref="K108:M108"/>
    <mergeCell ref="N108:P108"/>
    <mergeCell ref="Q108:S108"/>
    <mergeCell ref="A91:S91"/>
    <mergeCell ref="A93:A95"/>
    <mergeCell ref="B93:S93"/>
    <mergeCell ref="B94:G94"/>
    <mergeCell ref="H94:M94"/>
    <mergeCell ref="N94:S94"/>
    <mergeCell ref="A78:S78"/>
    <mergeCell ref="B79:G79"/>
    <mergeCell ref="H79:M79"/>
    <mergeCell ref="N79:S79"/>
    <mergeCell ref="A84:S84"/>
    <mergeCell ref="B85:G85"/>
    <mergeCell ref="H85:M85"/>
    <mergeCell ref="N85:S85"/>
    <mergeCell ref="A66:S66"/>
    <mergeCell ref="B67:G67"/>
    <mergeCell ref="H67:M67"/>
    <mergeCell ref="N67:S67"/>
    <mergeCell ref="B73:G73"/>
    <mergeCell ref="H73:M73"/>
    <mergeCell ref="N73:S73"/>
    <mergeCell ref="A52:N52"/>
    <mergeCell ref="B55:F55"/>
    <mergeCell ref="H55:M55"/>
    <mergeCell ref="N55:S55"/>
    <mergeCell ref="B61:F61"/>
    <mergeCell ref="H61:M61"/>
    <mergeCell ref="N61:S61"/>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15:Q15"/>
    <mergeCell ref="A16:Q16"/>
    <mergeCell ref="A17:Q17"/>
    <mergeCell ref="A18:Q18"/>
    <mergeCell ref="A19:Q19"/>
    <mergeCell ref="A20:Q20"/>
    <mergeCell ref="B3:S3"/>
    <mergeCell ref="C5:G5"/>
    <mergeCell ref="B7:Q7"/>
    <mergeCell ref="B8:Q8"/>
    <mergeCell ref="B9:Q9"/>
    <mergeCell ref="A14:Q14"/>
  </mergeCells>
  <dataValidations count="7">
    <dataValidation type="whole" showInputMessage="1" showErrorMessage="1" errorTitle="Validar" error="Se debe declarar valores numéricos que estén en el rango de 0 a 99999999" sqref="F29:F51 M29:M51">
      <formula1>0</formula1>
      <formula2>9999999</formula2>
    </dataValidation>
    <dataValidation type="decimal" allowBlank="1" showInputMessage="1" showErrorMessage="1" errorTitle="Validar" error="Se debe declarar valores numéricos que estén en el rango de 0 a 99999999" sqref="L229:L232 L237:L243 H222 F237:F243 N222 Q241:Q243 Q222 B222 E222 C237:C243 F229:F232 N241:N243 B198:B207 F220 C229:C232 T220 D198:D220 L198:L220 H198:H220 P220 R220 B210:B220 J198:J220 V220 K222">
      <formula1>0</formula1>
      <formula2>999999.999999</formula2>
    </dataValidation>
    <dataValidation type="whole" showInputMessage="1" showErrorMessage="1" errorTitle="Validar" error="Se debe declarar valores numéricos que estén en el rango de 0 a 99999999" sqref="F157 N111 Q118:R127 E110:F111 K110:L111 O193:O194 N118:O127 K118:L127 H121:I121 M193:M194 H193:H194 F193:F194 D193:D194 B193:B194 Q193:Q194 B110:C111 Q110:R111 O110:O111 B173:B176 D173:D176 F173:F176 H173:H176 J173:J176 B178:B190 D178:D190 F178:F190 H178:H190 J178:J190 L178:L190 L173:L176 B311:E318 H311:K318 B267:M269 L148:L157 D149:D157 J148:J157 H148:H157 B149:B157 E118:F127 B118:C127 B289:E296 H289:K296 H300:K307 B96:S103">
      <formula1>0</formula1>
      <formula2>999999</formula2>
    </dataValidation>
    <dataValidation type="whole" allowBlank="1" showInputMessage="1" showErrorMessage="1" errorTitle="Validar" error="Se debe declarar valores numéricos que estén en el rango de 0 a 99999999" sqref="D254:D256 H254:H256 J254:J256 B254:B256 L254:L256 B253:M253">
      <formula1>0</formula1>
      <formula2>999999</formula2>
    </dataValidation>
    <dataValidation showInputMessage="1" showErrorMessage="1" errorTitle="Validar" error="Se debe declarar valores numéricos que estén en el rango de 0 a 99999999" sqref="I89:R90 N75:S76 N63:S64 B83:W83 B81:T82 B87:S88"/>
    <dataValidation type="whole" showInputMessage="1" showErrorMessage="1" errorTitle="Validar" error="Se debe declarar valores numéricos que estén en el rango de 0 a 99999999" sqref="B89:H90 B65:T65 B59:W59 B57:S58 B63:M64 B71:W71 B69:S70 B75:M76 B77:W77">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110">
      <formula1>1</formula1>
      <formula2>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owBreaks count="6" manualBreakCount="6">
    <brk id="77" max="21" man="1"/>
    <brk id="128" max="21" man="1"/>
    <brk id="169" max="21" man="1"/>
    <brk id="208" max="21" man="1"/>
    <brk id="248" max="21" man="1"/>
    <brk id="296" max="21" man="1"/>
  </row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2016-01-22T00:54:21Z</dcterms:created>
  <dcterms:modified xsi:type="dcterms:W3CDTF">2016-02-20T00:41:55Z</dcterms:modified>
</cp:coreProperties>
</file>