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Planeacion\PIFI\PFCE 2016-2017\DES\9 Atlacomulco\tercera rev\"/>
    </mc:Choice>
  </mc:AlternateContent>
  <bookViews>
    <workbookView xWindow="0" yWindow="0" windowWidth="24000" windowHeight="9135"/>
  </bookViews>
  <sheets>
    <sheet name="FormatoDES" sheetId="1" r:id="rId1"/>
  </sheets>
  <definedNames>
    <definedName name="_xlnm.Print_Area" localSheetId="0">FormatoDES!$A$1:$V$301</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0" i="1" l="1"/>
  <c r="P211" i="1"/>
  <c r="P212" i="1"/>
  <c r="M294" i="1" l="1"/>
  <c r="L294" i="1"/>
  <c r="H294" i="1"/>
  <c r="G294" i="1"/>
  <c r="F294" i="1"/>
  <c r="B294" i="1"/>
  <c r="M293" i="1"/>
  <c r="L293" i="1"/>
  <c r="H293" i="1"/>
  <c r="G293" i="1"/>
  <c r="F293" i="1"/>
  <c r="B293" i="1"/>
  <c r="M292" i="1"/>
  <c r="L292" i="1"/>
  <c r="H292" i="1"/>
  <c r="G292" i="1"/>
  <c r="F292" i="1"/>
  <c r="B292" i="1"/>
  <c r="M291" i="1"/>
  <c r="L291" i="1"/>
  <c r="H291" i="1"/>
  <c r="G291" i="1"/>
  <c r="F291" i="1"/>
  <c r="B291" i="1"/>
  <c r="M290" i="1"/>
  <c r="G290" i="1"/>
  <c r="M289" i="1"/>
  <c r="F289" i="1"/>
  <c r="H288" i="1"/>
  <c r="M288" i="1" s="1"/>
  <c r="B288" i="1"/>
  <c r="G288" i="1" s="1"/>
  <c r="M287" i="1"/>
  <c r="L287" i="1"/>
  <c r="H287" i="1"/>
  <c r="G287" i="1"/>
  <c r="F287" i="1"/>
  <c r="B287" i="1"/>
  <c r="M283" i="1"/>
  <c r="L283" i="1"/>
  <c r="H283" i="1"/>
  <c r="G283" i="1"/>
  <c r="F283" i="1"/>
  <c r="B283" i="1"/>
  <c r="M282" i="1"/>
  <c r="L282" i="1"/>
  <c r="H282" i="1"/>
  <c r="G282" i="1"/>
  <c r="F282" i="1"/>
  <c r="B282" i="1"/>
  <c r="M281" i="1"/>
  <c r="L281" i="1"/>
  <c r="H281" i="1"/>
  <c r="G281" i="1"/>
  <c r="F281" i="1"/>
  <c r="B281" i="1"/>
  <c r="M280" i="1"/>
  <c r="L280" i="1"/>
  <c r="H280" i="1"/>
  <c r="G280" i="1"/>
  <c r="F280" i="1"/>
  <c r="B280" i="1"/>
  <c r="L279" i="1"/>
  <c r="M279" i="1"/>
  <c r="G279" i="1"/>
  <c r="M278" i="1"/>
  <c r="F278" i="1"/>
  <c r="H277" i="1"/>
  <c r="M277" i="1" s="1"/>
  <c r="B277" i="1"/>
  <c r="G277" i="1" s="1"/>
  <c r="M276" i="1"/>
  <c r="L276" i="1"/>
  <c r="H276" i="1"/>
  <c r="G276" i="1"/>
  <c r="F276" i="1"/>
  <c r="B276" i="1"/>
  <c r="M272" i="1"/>
  <c r="L272" i="1"/>
  <c r="H272" i="1"/>
  <c r="G272" i="1"/>
  <c r="F272" i="1"/>
  <c r="B272" i="1"/>
  <c r="M271" i="1"/>
  <c r="L271" i="1"/>
  <c r="H271" i="1"/>
  <c r="G271" i="1"/>
  <c r="F271" i="1"/>
  <c r="B271" i="1"/>
  <c r="M270" i="1"/>
  <c r="L270" i="1"/>
  <c r="H270" i="1"/>
  <c r="G270" i="1"/>
  <c r="F270" i="1"/>
  <c r="B270" i="1"/>
  <c r="M269" i="1"/>
  <c r="L269" i="1"/>
  <c r="H269" i="1"/>
  <c r="G269" i="1"/>
  <c r="F269" i="1"/>
  <c r="B269" i="1"/>
  <c r="H268" i="1"/>
  <c r="M268" i="1" s="1"/>
  <c r="B268" i="1"/>
  <c r="H267" i="1"/>
  <c r="M267" i="1" s="1"/>
  <c r="B267" i="1"/>
  <c r="F267" i="1" s="1"/>
  <c r="M266" i="1"/>
  <c r="L266" i="1"/>
  <c r="H266" i="1"/>
  <c r="G266" i="1"/>
  <c r="F266" i="1"/>
  <c r="B266" i="1"/>
  <c r="M265" i="1"/>
  <c r="L265" i="1"/>
  <c r="H265" i="1"/>
  <c r="G265" i="1"/>
  <c r="F265" i="1"/>
  <c r="B265" i="1"/>
  <c r="M257" i="1"/>
  <c r="K257" i="1"/>
  <c r="I257" i="1"/>
  <c r="G257" i="1"/>
  <c r="E257" i="1"/>
  <c r="C257" i="1"/>
  <c r="M246" i="1"/>
  <c r="L246" i="1"/>
  <c r="K246" i="1"/>
  <c r="J246" i="1"/>
  <c r="I246" i="1"/>
  <c r="H246" i="1"/>
  <c r="G246" i="1"/>
  <c r="F246" i="1"/>
  <c r="E246" i="1"/>
  <c r="D246" i="1"/>
  <c r="C246" i="1"/>
  <c r="B246" i="1"/>
  <c r="L233" i="1"/>
  <c r="J233" i="1"/>
  <c r="H233" i="1"/>
  <c r="F233" i="1"/>
  <c r="D233" i="1"/>
  <c r="B233" i="1"/>
  <c r="M232" i="1"/>
  <c r="K232" i="1"/>
  <c r="I232" i="1"/>
  <c r="G232" i="1"/>
  <c r="E232" i="1"/>
  <c r="C232" i="1"/>
  <c r="M231" i="1"/>
  <c r="K231" i="1"/>
  <c r="I231" i="1"/>
  <c r="G231" i="1"/>
  <c r="E231" i="1"/>
  <c r="C231" i="1"/>
  <c r="M230" i="1"/>
  <c r="K230" i="1"/>
  <c r="I230" i="1"/>
  <c r="G230" i="1"/>
  <c r="E230" i="1"/>
  <c r="C230" i="1"/>
  <c r="S219" i="1"/>
  <c r="P219" i="1"/>
  <c r="M219" i="1"/>
  <c r="J219" i="1"/>
  <c r="G219" i="1"/>
  <c r="D219" i="1"/>
  <c r="S218" i="1"/>
  <c r="P218" i="1"/>
  <c r="M218" i="1"/>
  <c r="J218" i="1"/>
  <c r="G218" i="1"/>
  <c r="D218" i="1"/>
  <c r="S217" i="1"/>
  <c r="P217" i="1"/>
  <c r="M217" i="1"/>
  <c r="J217" i="1"/>
  <c r="G217" i="1"/>
  <c r="D217" i="1"/>
  <c r="S216" i="1"/>
  <c r="Q216" i="1"/>
  <c r="P216" i="1"/>
  <c r="N216" i="1"/>
  <c r="M216" i="1"/>
  <c r="K216" i="1"/>
  <c r="J216" i="1"/>
  <c r="H216" i="1"/>
  <c r="G216" i="1"/>
  <c r="E216" i="1"/>
  <c r="D216" i="1"/>
  <c r="B216" i="1"/>
  <c r="Q215" i="1"/>
  <c r="S215" i="1" s="1"/>
  <c r="P215" i="1"/>
  <c r="K215" i="1"/>
  <c r="M215" i="1" s="1"/>
  <c r="H215" i="1"/>
  <c r="J215" i="1" s="1"/>
  <c r="E215" i="1"/>
  <c r="G215" i="1" s="1"/>
  <c r="D215" i="1"/>
  <c r="S214" i="1"/>
  <c r="Q214" i="1"/>
  <c r="P214" i="1"/>
  <c r="N214" i="1"/>
  <c r="M214" i="1"/>
  <c r="K214" i="1"/>
  <c r="J214" i="1"/>
  <c r="H214" i="1"/>
  <c r="G214" i="1"/>
  <c r="E214" i="1"/>
  <c r="D214" i="1"/>
  <c r="B214" i="1"/>
  <c r="S213" i="1"/>
  <c r="Q213" i="1"/>
  <c r="P213" i="1"/>
  <c r="N213" i="1"/>
  <c r="M213" i="1"/>
  <c r="K213" i="1"/>
  <c r="J213" i="1"/>
  <c r="H213" i="1"/>
  <c r="G213" i="1"/>
  <c r="E213" i="1"/>
  <c r="D213" i="1"/>
  <c r="B213" i="1"/>
  <c r="S212" i="1"/>
  <c r="M212" i="1"/>
  <c r="J212" i="1"/>
  <c r="G212" i="1"/>
  <c r="D212" i="1"/>
  <c r="S211" i="1"/>
  <c r="M211" i="1"/>
  <c r="J211" i="1"/>
  <c r="G211" i="1"/>
  <c r="D211" i="1"/>
  <c r="S210" i="1"/>
  <c r="M210" i="1"/>
  <c r="J210" i="1"/>
  <c r="G210" i="1"/>
  <c r="D210" i="1"/>
  <c r="S209" i="1"/>
  <c r="P209" i="1"/>
  <c r="M209" i="1"/>
  <c r="J209" i="1"/>
  <c r="G209" i="1"/>
  <c r="D209" i="1"/>
  <c r="S208" i="1"/>
  <c r="Q208" i="1"/>
  <c r="P208" i="1"/>
  <c r="N208" i="1"/>
  <c r="M208" i="1"/>
  <c r="K208" i="1"/>
  <c r="J208" i="1"/>
  <c r="H208" i="1"/>
  <c r="G208" i="1"/>
  <c r="E208" i="1"/>
  <c r="D208" i="1"/>
  <c r="B208" i="1"/>
  <c r="S207" i="1"/>
  <c r="Q207" i="1"/>
  <c r="P207" i="1"/>
  <c r="N207" i="1"/>
  <c r="M207" i="1"/>
  <c r="K207" i="1"/>
  <c r="J207" i="1"/>
  <c r="H207" i="1"/>
  <c r="G207" i="1"/>
  <c r="E207" i="1"/>
  <c r="D207" i="1"/>
  <c r="B207" i="1"/>
  <c r="S206" i="1"/>
  <c r="Q206" i="1"/>
  <c r="P206" i="1"/>
  <c r="N206" i="1"/>
  <c r="M206" i="1"/>
  <c r="K206" i="1"/>
  <c r="J206" i="1"/>
  <c r="H206" i="1"/>
  <c r="G206" i="1"/>
  <c r="E206" i="1"/>
  <c r="D206" i="1"/>
  <c r="B206" i="1"/>
  <c r="S205" i="1"/>
  <c r="Q205" i="1"/>
  <c r="P205" i="1"/>
  <c r="N205" i="1"/>
  <c r="M205" i="1"/>
  <c r="K205" i="1"/>
  <c r="J205" i="1"/>
  <c r="H205" i="1"/>
  <c r="G205" i="1"/>
  <c r="E205" i="1"/>
  <c r="D205" i="1"/>
  <c r="B205" i="1"/>
  <c r="S204" i="1"/>
  <c r="P204" i="1"/>
  <c r="M204" i="1"/>
  <c r="J204" i="1"/>
  <c r="G204" i="1"/>
  <c r="D204" i="1"/>
  <c r="S203" i="1"/>
  <c r="P203" i="1"/>
  <c r="M203" i="1"/>
  <c r="J203" i="1"/>
  <c r="G203" i="1"/>
  <c r="D203" i="1"/>
  <c r="S202" i="1"/>
  <c r="P202" i="1"/>
  <c r="M202" i="1"/>
  <c r="J202" i="1"/>
  <c r="G202" i="1"/>
  <c r="D202" i="1"/>
  <c r="S201" i="1"/>
  <c r="P201" i="1"/>
  <c r="M201" i="1"/>
  <c r="J201" i="1"/>
  <c r="G201" i="1"/>
  <c r="D201" i="1"/>
  <c r="M195" i="1"/>
  <c r="K195" i="1"/>
  <c r="I195" i="1"/>
  <c r="G195" i="1"/>
  <c r="E195" i="1"/>
  <c r="C195" i="1"/>
  <c r="M194" i="1"/>
  <c r="K194" i="1"/>
  <c r="I194" i="1"/>
  <c r="G194" i="1"/>
  <c r="E194" i="1"/>
  <c r="C194" i="1"/>
  <c r="M190" i="1"/>
  <c r="K190" i="1"/>
  <c r="I190" i="1"/>
  <c r="G190" i="1"/>
  <c r="E190" i="1"/>
  <c r="C190" i="1"/>
  <c r="M189" i="1"/>
  <c r="K189" i="1"/>
  <c r="I189" i="1"/>
  <c r="G189" i="1"/>
  <c r="E189" i="1"/>
  <c r="C189" i="1"/>
  <c r="M187" i="1"/>
  <c r="K187" i="1"/>
  <c r="I187" i="1"/>
  <c r="G187" i="1"/>
  <c r="E187" i="1"/>
  <c r="C187" i="1"/>
  <c r="M186" i="1"/>
  <c r="K186" i="1"/>
  <c r="I186" i="1"/>
  <c r="G186" i="1"/>
  <c r="E186" i="1"/>
  <c r="C186" i="1"/>
  <c r="M185" i="1"/>
  <c r="K185" i="1"/>
  <c r="I185" i="1"/>
  <c r="G185" i="1"/>
  <c r="E185" i="1"/>
  <c r="C185" i="1"/>
  <c r="M184" i="1"/>
  <c r="K184" i="1"/>
  <c r="I184" i="1"/>
  <c r="G184" i="1"/>
  <c r="E184" i="1"/>
  <c r="C184" i="1"/>
  <c r="I183" i="1"/>
  <c r="G183" i="1"/>
  <c r="E183" i="1"/>
  <c r="C183" i="1"/>
  <c r="M182" i="1"/>
  <c r="K182" i="1"/>
  <c r="I182" i="1"/>
  <c r="G182" i="1"/>
  <c r="E182" i="1"/>
  <c r="C182" i="1"/>
  <c r="M181" i="1"/>
  <c r="K181" i="1"/>
  <c r="I181" i="1"/>
  <c r="J183" i="1" s="1"/>
  <c r="K183" i="1" s="1"/>
  <c r="G181" i="1"/>
  <c r="E181" i="1"/>
  <c r="C181" i="1"/>
  <c r="M179" i="1"/>
  <c r="K179" i="1"/>
  <c r="I179" i="1"/>
  <c r="G179" i="1"/>
  <c r="E179" i="1"/>
  <c r="C179" i="1"/>
  <c r="I178" i="1"/>
  <c r="G178" i="1"/>
  <c r="E178" i="1"/>
  <c r="C178" i="1"/>
  <c r="M177" i="1"/>
  <c r="K177" i="1"/>
  <c r="I177" i="1"/>
  <c r="G177" i="1"/>
  <c r="E177" i="1"/>
  <c r="C177" i="1"/>
  <c r="M176" i="1"/>
  <c r="K176" i="1"/>
  <c r="I176" i="1"/>
  <c r="K178" i="1" s="1"/>
  <c r="G176" i="1"/>
  <c r="E176" i="1"/>
  <c r="C176" i="1"/>
  <c r="M174" i="1"/>
  <c r="K174" i="1"/>
  <c r="I174" i="1"/>
  <c r="G174" i="1"/>
  <c r="E174" i="1"/>
  <c r="C174" i="1"/>
  <c r="M164" i="1"/>
  <c r="K164" i="1"/>
  <c r="I164" i="1"/>
  <c r="G164" i="1"/>
  <c r="E164" i="1"/>
  <c r="C164" i="1"/>
  <c r="M160" i="1"/>
  <c r="K160" i="1"/>
  <c r="I160" i="1"/>
  <c r="G160" i="1"/>
  <c r="E160" i="1"/>
  <c r="C160" i="1"/>
  <c r="M158" i="1"/>
  <c r="K158" i="1"/>
  <c r="I158" i="1"/>
  <c r="G158" i="1"/>
  <c r="E158" i="1"/>
  <c r="C158" i="1"/>
  <c r="M156" i="1"/>
  <c r="K156" i="1"/>
  <c r="I156" i="1"/>
  <c r="G156" i="1"/>
  <c r="E156" i="1"/>
  <c r="C156" i="1"/>
  <c r="L153" i="1"/>
  <c r="J153" i="1"/>
  <c r="H153" i="1"/>
  <c r="F153" i="1"/>
  <c r="D153" i="1"/>
  <c r="B153" i="1"/>
  <c r="C152" i="1"/>
  <c r="M151" i="1"/>
  <c r="K151" i="1"/>
  <c r="I151" i="1"/>
  <c r="G151" i="1"/>
  <c r="E151" i="1"/>
  <c r="C151" i="1"/>
  <c r="L141" i="1"/>
  <c r="M140" i="1" s="1"/>
  <c r="J141" i="1"/>
  <c r="H141" i="1"/>
  <c r="F141" i="1"/>
  <c r="D141" i="1"/>
  <c r="E140" i="1" s="1"/>
  <c r="B141" i="1"/>
  <c r="C139" i="1" s="1"/>
  <c r="I140" i="1"/>
  <c r="G140" i="1"/>
  <c r="M139" i="1"/>
  <c r="K139" i="1"/>
  <c r="I139" i="1"/>
  <c r="G139" i="1"/>
  <c r="M138" i="1"/>
  <c r="K138" i="1"/>
  <c r="I138" i="1"/>
  <c r="G138" i="1"/>
  <c r="E138" i="1"/>
  <c r="C138" i="1"/>
  <c r="L133" i="1"/>
  <c r="M132" i="1" s="1"/>
  <c r="J133" i="1"/>
  <c r="K132" i="1" s="1"/>
  <c r="H133" i="1"/>
  <c r="I131" i="1" s="1"/>
  <c r="F133" i="1"/>
  <c r="G131" i="1" s="1"/>
  <c r="D133" i="1"/>
  <c r="E131" i="1" s="1"/>
  <c r="B133" i="1"/>
  <c r="C132" i="1" s="1"/>
  <c r="I132" i="1"/>
  <c r="K131" i="1"/>
  <c r="C131" i="1"/>
  <c r="M130" i="1"/>
  <c r="K130" i="1"/>
  <c r="I130" i="1"/>
  <c r="G130" i="1"/>
  <c r="E130" i="1"/>
  <c r="C130" i="1"/>
  <c r="M129" i="1"/>
  <c r="K129" i="1"/>
  <c r="I129" i="1"/>
  <c r="G129" i="1"/>
  <c r="E129" i="1"/>
  <c r="C129" i="1"/>
  <c r="M128" i="1"/>
  <c r="K128" i="1"/>
  <c r="I128" i="1"/>
  <c r="G128" i="1"/>
  <c r="E128" i="1"/>
  <c r="C128" i="1"/>
  <c r="M127" i="1"/>
  <c r="K127" i="1"/>
  <c r="I127" i="1"/>
  <c r="G127" i="1"/>
  <c r="E127" i="1"/>
  <c r="C127" i="1"/>
  <c r="M126" i="1"/>
  <c r="K126" i="1"/>
  <c r="I126" i="1"/>
  <c r="G126" i="1"/>
  <c r="E126" i="1"/>
  <c r="C126" i="1"/>
  <c r="M125" i="1"/>
  <c r="K125" i="1"/>
  <c r="I125" i="1"/>
  <c r="G125" i="1"/>
  <c r="E125" i="1"/>
  <c r="C125" i="1"/>
  <c r="M124" i="1"/>
  <c r="K124" i="1"/>
  <c r="I124" i="1"/>
  <c r="G124" i="1"/>
  <c r="E124" i="1"/>
  <c r="C124" i="1"/>
  <c r="M123" i="1"/>
  <c r="K123" i="1"/>
  <c r="I123" i="1"/>
  <c r="G123" i="1"/>
  <c r="E123" i="1"/>
  <c r="C123" i="1"/>
  <c r="M122" i="1"/>
  <c r="K122" i="1"/>
  <c r="I122" i="1"/>
  <c r="G122" i="1"/>
  <c r="E122" i="1"/>
  <c r="C122" i="1"/>
  <c r="R115" i="1"/>
  <c r="Q115" i="1"/>
  <c r="O115" i="1"/>
  <c r="N115" i="1"/>
  <c r="L115" i="1"/>
  <c r="K115" i="1"/>
  <c r="I115" i="1"/>
  <c r="H115" i="1"/>
  <c r="F115" i="1"/>
  <c r="E115" i="1"/>
  <c r="C115" i="1"/>
  <c r="B115" i="1"/>
  <c r="R114" i="1"/>
  <c r="Q114" i="1"/>
  <c r="O114" i="1"/>
  <c r="N114" i="1"/>
  <c r="L114" i="1"/>
  <c r="K114" i="1"/>
  <c r="I114" i="1"/>
  <c r="H114" i="1"/>
  <c r="F114" i="1"/>
  <c r="E114" i="1"/>
  <c r="C114" i="1"/>
  <c r="B114" i="1"/>
  <c r="R113" i="1"/>
  <c r="Q113" i="1"/>
  <c r="O113" i="1"/>
  <c r="N113" i="1"/>
  <c r="L113" i="1"/>
  <c r="K113" i="1"/>
  <c r="I113" i="1"/>
  <c r="H113" i="1"/>
  <c r="F113" i="1"/>
  <c r="E113" i="1"/>
  <c r="C113" i="1"/>
  <c r="B113" i="1"/>
  <c r="R112" i="1"/>
  <c r="Q112" i="1"/>
  <c r="O112" i="1"/>
  <c r="N112" i="1"/>
  <c r="L112" i="1"/>
  <c r="K112" i="1"/>
  <c r="I112" i="1"/>
  <c r="H112" i="1"/>
  <c r="F112" i="1"/>
  <c r="E112" i="1"/>
  <c r="C112" i="1"/>
  <c r="B112" i="1"/>
  <c r="R109" i="1"/>
  <c r="Q109" i="1"/>
  <c r="O109" i="1"/>
  <c r="N109" i="1"/>
  <c r="L109" i="1"/>
  <c r="K109" i="1"/>
  <c r="I109" i="1"/>
  <c r="H109" i="1"/>
  <c r="F109" i="1"/>
  <c r="E109" i="1"/>
  <c r="C109" i="1"/>
  <c r="B109" i="1"/>
  <c r="R108" i="1"/>
  <c r="Q108" i="1"/>
  <c r="O108" i="1"/>
  <c r="N108" i="1"/>
  <c r="L108" i="1"/>
  <c r="K108" i="1"/>
  <c r="I108" i="1"/>
  <c r="H108" i="1"/>
  <c r="F108" i="1"/>
  <c r="E108" i="1"/>
  <c r="C108" i="1"/>
  <c r="B108" i="1"/>
  <c r="R107" i="1"/>
  <c r="Q107" i="1"/>
  <c r="O107" i="1"/>
  <c r="N107" i="1"/>
  <c r="L107" i="1"/>
  <c r="K107" i="1"/>
  <c r="I107" i="1"/>
  <c r="H107" i="1"/>
  <c r="F107" i="1"/>
  <c r="E107" i="1"/>
  <c r="C107" i="1"/>
  <c r="B107" i="1"/>
  <c r="S103" i="1"/>
  <c r="P103" i="1"/>
  <c r="M103" i="1"/>
  <c r="J103" i="1"/>
  <c r="G103" i="1"/>
  <c r="D103" i="1"/>
  <c r="S102" i="1"/>
  <c r="P102" i="1"/>
  <c r="M102" i="1"/>
  <c r="J102" i="1"/>
  <c r="G102" i="1"/>
  <c r="D102" i="1"/>
  <c r="S101" i="1"/>
  <c r="P101" i="1"/>
  <c r="M101" i="1"/>
  <c r="J101" i="1"/>
  <c r="G101" i="1"/>
  <c r="D101" i="1"/>
  <c r="S100" i="1"/>
  <c r="P100" i="1"/>
  <c r="M100" i="1"/>
  <c r="J100" i="1"/>
  <c r="G100" i="1"/>
  <c r="D100" i="1"/>
  <c r="S99" i="1"/>
  <c r="P99" i="1"/>
  <c r="M99" i="1"/>
  <c r="J99" i="1"/>
  <c r="G99" i="1"/>
  <c r="D99" i="1"/>
  <c r="S98" i="1"/>
  <c r="P98" i="1"/>
  <c r="M98" i="1"/>
  <c r="J98" i="1"/>
  <c r="G98" i="1"/>
  <c r="D98" i="1"/>
  <c r="R97" i="1"/>
  <c r="R111" i="1" s="1"/>
  <c r="Q97" i="1"/>
  <c r="Q110" i="1" s="1"/>
  <c r="O97" i="1"/>
  <c r="O111" i="1" s="1"/>
  <c r="N97" i="1"/>
  <c r="N111" i="1" s="1"/>
  <c r="L97" i="1"/>
  <c r="L110" i="1" s="1"/>
  <c r="K97" i="1"/>
  <c r="K111" i="1" s="1"/>
  <c r="I97" i="1"/>
  <c r="I110" i="1" s="1"/>
  <c r="H97" i="1"/>
  <c r="H110" i="1" s="1"/>
  <c r="F97" i="1"/>
  <c r="F111" i="1" s="1"/>
  <c r="E97" i="1"/>
  <c r="E110" i="1" s="1"/>
  <c r="C97" i="1"/>
  <c r="C111" i="1" s="1"/>
  <c r="B97" i="1"/>
  <c r="B111" i="1" s="1"/>
  <c r="S96" i="1"/>
  <c r="P96" i="1"/>
  <c r="M96" i="1"/>
  <c r="J96" i="1"/>
  <c r="G96" i="1"/>
  <c r="D96" i="1"/>
  <c r="S95" i="1"/>
  <c r="P95" i="1"/>
  <c r="M95" i="1"/>
  <c r="J95" i="1"/>
  <c r="G95" i="1"/>
  <c r="D95" i="1"/>
  <c r="S94" i="1"/>
  <c r="P94" i="1"/>
  <c r="M94" i="1"/>
  <c r="J94" i="1"/>
  <c r="G94" i="1"/>
  <c r="D94" i="1"/>
  <c r="R88" i="1"/>
  <c r="R116" i="1" s="1"/>
  <c r="Q88" i="1"/>
  <c r="Q116" i="1" s="1"/>
  <c r="O88" i="1"/>
  <c r="O116" i="1" s="1"/>
  <c r="N88" i="1"/>
  <c r="N116" i="1" s="1"/>
  <c r="L88" i="1"/>
  <c r="L116" i="1" s="1"/>
  <c r="K88" i="1"/>
  <c r="K116" i="1" s="1"/>
  <c r="I88" i="1"/>
  <c r="I116" i="1" s="1"/>
  <c r="H88" i="1"/>
  <c r="H116" i="1" s="1"/>
  <c r="F88" i="1"/>
  <c r="F116" i="1" s="1"/>
  <c r="E88" i="1"/>
  <c r="E116" i="1" s="1"/>
  <c r="C88" i="1"/>
  <c r="C116" i="1" s="1"/>
  <c r="B88" i="1"/>
  <c r="B116" i="1" s="1"/>
  <c r="S87" i="1"/>
  <c r="P87" i="1"/>
  <c r="M87" i="1"/>
  <c r="J87" i="1"/>
  <c r="G87" i="1"/>
  <c r="D87" i="1"/>
  <c r="S86" i="1"/>
  <c r="M300" i="1" s="1"/>
  <c r="P86" i="1"/>
  <c r="K300" i="1" s="1"/>
  <c r="M86" i="1"/>
  <c r="I300" i="1" s="1"/>
  <c r="J86" i="1"/>
  <c r="G300" i="1" s="1"/>
  <c r="G86" i="1"/>
  <c r="E300" i="1" s="1"/>
  <c r="D86" i="1"/>
  <c r="C300" i="1" s="1"/>
  <c r="S80" i="1"/>
  <c r="R80" i="1"/>
  <c r="Q80" i="1"/>
  <c r="P80" i="1"/>
  <c r="O80" i="1"/>
  <c r="N80" i="1"/>
  <c r="M80" i="1"/>
  <c r="L80" i="1"/>
  <c r="K80" i="1"/>
  <c r="J80" i="1"/>
  <c r="I80" i="1"/>
  <c r="H80" i="1"/>
  <c r="G80" i="1"/>
  <c r="F80" i="1"/>
  <c r="E80" i="1"/>
  <c r="D80" i="1"/>
  <c r="C80" i="1"/>
  <c r="B80" i="1"/>
  <c r="M64" i="1"/>
  <c r="L64" i="1"/>
  <c r="K64" i="1"/>
  <c r="J64" i="1"/>
  <c r="I64" i="1"/>
  <c r="H64" i="1"/>
  <c r="G64" i="1"/>
  <c r="F64" i="1"/>
  <c r="E64" i="1"/>
  <c r="D64" i="1"/>
  <c r="C64" i="1"/>
  <c r="B64" i="1"/>
  <c r="M63" i="1"/>
  <c r="L63" i="1"/>
  <c r="K63" i="1"/>
  <c r="J63" i="1"/>
  <c r="I63" i="1"/>
  <c r="H63" i="1"/>
  <c r="G63" i="1"/>
  <c r="F63" i="1"/>
  <c r="E63" i="1"/>
  <c r="D63" i="1"/>
  <c r="C63" i="1"/>
  <c r="B63" i="1"/>
  <c r="S58" i="1"/>
  <c r="R58" i="1"/>
  <c r="Q58" i="1"/>
  <c r="P58" i="1"/>
  <c r="O58" i="1"/>
  <c r="N58" i="1"/>
  <c r="M58" i="1"/>
  <c r="L58" i="1"/>
  <c r="K58" i="1"/>
  <c r="J58" i="1"/>
  <c r="I58" i="1"/>
  <c r="H58" i="1"/>
  <c r="G58" i="1"/>
  <c r="F58" i="1"/>
  <c r="K154" i="1" s="1"/>
  <c r="E58" i="1"/>
  <c r="D58" i="1"/>
  <c r="G154" i="1" s="1"/>
  <c r="C58" i="1"/>
  <c r="B58" i="1"/>
  <c r="C154" i="1" s="1"/>
  <c r="S57" i="1"/>
  <c r="R57" i="1"/>
  <c r="Q57" i="1"/>
  <c r="P57" i="1"/>
  <c r="O57" i="1"/>
  <c r="N57" i="1"/>
  <c r="M57" i="1"/>
  <c r="L57" i="1"/>
  <c r="K57" i="1"/>
  <c r="J57" i="1"/>
  <c r="I57" i="1"/>
  <c r="H57" i="1"/>
  <c r="G57" i="1"/>
  <c r="F57" i="1"/>
  <c r="E57" i="1"/>
  <c r="D57" i="1"/>
  <c r="C57" i="1"/>
  <c r="B57" i="1"/>
  <c r="S52" i="1"/>
  <c r="R52" i="1"/>
  <c r="Q52" i="1"/>
  <c r="P52" i="1"/>
  <c r="O52" i="1"/>
  <c r="N52" i="1"/>
  <c r="S51" i="1"/>
  <c r="R51" i="1"/>
  <c r="Q51" i="1"/>
  <c r="P51" i="1"/>
  <c r="O51" i="1"/>
  <c r="N51" i="1"/>
  <c r="S40" i="1"/>
  <c r="R40" i="1"/>
  <c r="Q40" i="1"/>
  <c r="P40" i="1"/>
  <c r="O40" i="1"/>
  <c r="N40" i="1"/>
  <c r="S39" i="1"/>
  <c r="M188" i="1" s="1"/>
  <c r="R39" i="1"/>
  <c r="K188" i="1" s="1"/>
  <c r="Q39" i="1"/>
  <c r="I188" i="1" s="1"/>
  <c r="P39" i="1"/>
  <c r="G188" i="1" s="1"/>
  <c r="O39" i="1"/>
  <c r="E188" i="1" s="1"/>
  <c r="N39" i="1"/>
  <c r="C188" i="1" s="1"/>
  <c r="L288" i="1" l="1"/>
  <c r="G278" i="1"/>
  <c r="L268" i="1"/>
  <c r="G268" i="1"/>
  <c r="F268" i="1"/>
  <c r="G267" i="1"/>
  <c r="I150" i="1"/>
  <c r="G150" i="1"/>
  <c r="L277" i="1"/>
  <c r="G289" i="1"/>
  <c r="L290" i="1"/>
  <c r="G132" i="1"/>
  <c r="I154" i="1"/>
  <c r="F277" i="1"/>
  <c r="F279" i="1"/>
  <c r="F288" i="1"/>
  <c r="F290" i="1"/>
  <c r="O64" i="1"/>
  <c r="E153" i="1" s="1"/>
  <c r="S64" i="1"/>
  <c r="C150" i="1"/>
  <c r="K150" i="1"/>
  <c r="L267" i="1"/>
  <c r="L278" i="1"/>
  <c r="L289" i="1"/>
  <c r="M153" i="1"/>
  <c r="D108" i="1"/>
  <c r="E150" i="1"/>
  <c r="M150" i="1"/>
  <c r="E154" i="1"/>
  <c r="M154" i="1"/>
  <c r="L183" i="1"/>
  <c r="M183" i="1" s="1"/>
  <c r="M178" i="1"/>
  <c r="M141" i="1"/>
  <c r="E141" i="1"/>
  <c r="E139" i="1"/>
  <c r="P97" i="1"/>
  <c r="P110" i="1" s="1"/>
  <c r="M131" i="1"/>
  <c r="D97" i="1"/>
  <c r="D110" i="1" s="1"/>
  <c r="D109" i="1"/>
  <c r="D114" i="1"/>
  <c r="C141" i="1"/>
  <c r="K141" i="1"/>
  <c r="K162" i="1"/>
  <c r="I165" i="1"/>
  <c r="C162" i="1"/>
  <c r="C133" i="1"/>
  <c r="K133" i="1"/>
  <c r="G109" i="1"/>
  <c r="S112" i="1"/>
  <c r="E133" i="1"/>
  <c r="G165" i="1"/>
  <c r="G133" i="1"/>
  <c r="N64" i="1"/>
  <c r="R64" i="1"/>
  <c r="K153" i="1" s="1"/>
  <c r="C89" i="1"/>
  <c r="M97" i="1"/>
  <c r="M110" i="1" s="1"/>
  <c r="G108" i="1"/>
  <c r="M112" i="1"/>
  <c r="G113" i="1"/>
  <c r="G115" i="1"/>
  <c r="E132" i="1"/>
  <c r="I133" i="1"/>
  <c r="D112" i="1"/>
  <c r="P112" i="1"/>
  <c r="P64" i="1"/>
  <c r="G107" i="1"/>
  <c r="G112" i="1"/>
  <c r="G114" i="1"/>
  <c r="M133" i="1"/>
  <c r="E162" i="1"/>
  <c r="M162" i="1"/>
  <c r="Q64" i="1"/>
  <c r="I141" i="1"/>
  <c r="J112" i="1"/>
  <c r="D113" i="1"/>
  <c r="D115" i="1"/>
  <c r="C140" i="1"/>
  <c r="K140" i="1"/>
  <c r="G141" i="1"/>
  <c r="S107" i="1"/>
  <c r="S108" i="1"/>
  <c r="S109" i="1"/>
  <c r="S113" i="1"/>
  <c r="S114" i="1"/>
  <c r="S115" i="1"/>
  <c r="O89" i="1"/>
  <c r="P113" i="1"/>
  <c r="P108" i="1"/>
  <c r="P109" i="1"/>
  <c r="P114" i="1"/>
  <c r="P115" i="1"/>
  <c r="M88" i="1"/>
  <c r="E252" i="1" s="1"/>
  <c r="M108" i="1"/>
  <c r="M109" i="1"/>
  <c r="M113" i="1"/>
  <c r="M114" i="1"/>
  <c r="M115" i="1"/>
  <c r="K89" i="1"/>
  <c r="J107" i="1"/>
  <c r="J113" i="1"/>
  <c r="J114" i="1"/>
  <c r="J108" i="1"/>
  <c r="J109" i="1"/>
  <c r="J115" i="1"/>
  <c r="D111" i="1"/>
  <c r="C251" i="1"/>
  <c r="E159" i="1"/>
  <c r="E157" i="1"/>
  <c r="E155" i="1"/>
  <c r="G251" i="1"/>
  <c r="M159" i="1"/>
  <c r="M157" i="1"/>
  <c r="N63" i="1"/>
  <c r="R63" i="1"/>
  <c r="D88" i="1"/>
  <c r="B252" i="1" s="1"/>
  <c r="P88" i="1"/>
  <c r="F252" i="1" s="1"/>
  <c r="B89" i="1"/>
  <c r="F89" i="1"/>
  <c r="N89" i="1"/>
  <c r="R89" i="1"/>
  <c r="J97" i="1"/>
  <c r="J110" i="1" s="1"/>
  <c r="D107" i="1"/>
  <c r="P107" i="1"/>
  <c r="B110" i="1"/>
  <c r="F110" i="1"/>
  <c r="N110" i="1"/>
  <c r="R110" i="1"/>
  <c r="H111" i="1"/>
  <c r="L111" i="1"/>
  <c r="C161" i="1"/>
  <c r="K161" i="1"/>
  <c r="G162" i="1"/>
  <c r="C165" i="1"/>
  <c r="K165" i="1"/>
  <c r="O63" i="1"/>
  <c r="S63" i="1"/>
  <c r="G97" i="1"/>
  <c r="G110" i="1" s="1"/>
  <c r="S97" i="1"/>
  <c r="S110" i="1" s="1"/>
  <c r="M107" i="1"/>
  <c r="C110" i="1"/>
  <c r="K110" i="1"/>
  <c r="O110" i="1"/>
  <c r="E111" i="1"/>
  <c r="I111" i="1"/>
  <c r="Q111" i="1"/>
  <c r="E161" i="1"/>
  <c r="M161" i="1"/>
  <c r="I162" i="1"/>
  <c r="E165" i="1"/>
  <c r="M165" i="1"/>
  <c r="P63" i="1"/>
  <c r="J88" i="1"/>
  <c r="D252" i="1" s="1"/>
  <c r="H89" i="1"/>
  <c r="L89" i="1"/>
  <c r="G161" i="1"/>
  <c r="Q63" i="1"/>
  <c r="G88" i="1"/>
  <c r="S88" i="1"/>
  <c r="G252" i="1" s="1"/>
  <c r="E89" i="1"/>
  <c r="I89" i="1"/>
  <c r="Q89" i="1"/>
  <c r="I161" i="1"/>
  <c r="G155" i="1" l="1"/>
  <c r="G152" i="1"/>
  <c r="G149" i="1"/>
  <c r="B251" i="1"/>
  <c r="C149" i="1"/>
  <c r="E251" i="1"/>
  <c r="I149" i="1"/>
  <c r="I152" i="1"/>
  <c r="I153" i="1"/>
  <c r="M152" i="1"/>
  <c r="M149" i="1"/>
  <c r="M155" i="1"/>
  <c r="C155" i="1"/>
  <c r="K157" i="1"/>
  <c r="K149" i="1"/>
  <c r="K152" i="1"/>
  <c r="C153" i="1"/>
  <c r="G153" i="1"/>
  <c r="E152" i="1"/>
  <c r="E149" i="1"/>
  <c r="P111" i="1"/>
  <c r="F251" i="1"/>
  <c r="K155" i="1"/>
  <c r="K159" i="1"/>
  <c r="I155" i="1"/>
  <c r="I157" i="1"/>
  <c r="G157" i="1"/>
  <c r="C157" i="1"/>
  <c r="M116" i="1"/>
  <c r="D251" i="1"/>
  <c r="C159" i="1"/>
  <c r="I159" i="1"/>
  <c r="G159" i="1"/>
  <c r="M111" i="1"/>
  <c r="M89" i="1"/>
  <c r="C252" i="1"/>
  <c r="G89" i="1"/>
  <c r="C192" i="1"/>
  <c r="C193" i="1"/>
  <c r="C191" i="1"/>
  <c r="C163" i="1"/>
  <c r="S89" i="1"/>
  <c r="P89" i="1"/>
  <c r="J116" i="1"/>
  <c r="I193" i="1"/>
  <c r="I191" i="1"/>
  <c r="I163" i="1"/>
  <c r="I192" i="1"/>
  <c r="M192" i="1"/>
  <c r="M193" i="1"/>
  <c r="M191" i="1"/>
  <c r="M163" i="1"/>
  <c r="S116" i="1"/>
  <c r="P116" i="1"/>
  <c r="D89" i="1"/>
  <c r="G193" i="1"/>
  <c r="G191" i="1"/>
  <c r="G163" i="1"/>
  <c r="G192" i="1"/>
  <c r="E192" i="1"/>
  <c r="E193" i="1"/>
  <c r="E191" i="1"/>
  <c r="E163" i="1"/>
  <c r="G116" i="1"/>
  <c r="D116" i="1"/>
  <c r="S111" i="1"/>
  <c r="K192" i="1"/>
  <c r="K193" i="1"/>
  <c r="K191" i="1"/>
  <c r="K163" i="1"/>
  <c r="J111" i="1"/>
  <c r="G111" i="1"/>
  <c r="J89" i="1"/>
</calcChain>
</file>

<file path=xl/comments1.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sharedStrings.xml><?xml version="1.0" encoding="utf-8"?>
<sst xmlns="http://schemas.openxmlformats.org/spreadsheetml/2006/main" count="583" uniqueCount="230">
  <si>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</si>
  <si>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</si>
  <si>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</si>
  <si>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</si>
  <si>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</si>
  <si>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</si>
  <si>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</si>
  <si>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</si>
  <si>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</si>
  <si>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</si>
  <si>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</si>
  <si>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</si>
  <si>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</si>
  <si>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</si>
  <si>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</si>
  <si>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</si>
  <si>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</si>
  <si>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</si>
  <si>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</si>
  <si>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</si>
  <si>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</si>
  <si>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</si>
  <si>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</si>
  <si>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</si>
  <si>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</si>
  <si>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</si>
  <si>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</si>
  <si>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</si>
  <si>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</si>
  <si>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</si>
  <si>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</si>
  <si>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</si>
  <si>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</si>
  <si>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</si>
  <si>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</si>
  <si>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</si>
  <si>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</si>
  <si>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</si>
  <si>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</si>
  <si>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</si>
  <si>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</si>
  <si>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</si>
  <si>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</si>
  <si>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</si>
  <si>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</si>
  <si>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</si>
  <si>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</si>
  <si>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</si>
  <si>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</si>
  <si>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</si>
  <si>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</si>
  <si>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</si>
  <si>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</si>
  <si>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</si>
  <si>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</si>
  <si>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</si>
  <si>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</si>
  <si>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</si>
  <si>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</si>
  <si>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</si>
  <si>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</si>
  <si>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</si>
  <si>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</si>
  <si>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</si>
  <si>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</si>
  <si>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</si>
  <si>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</si>
  <si>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</si>
  <si>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</si>
  <si>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</si>
  <si>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</si>
  <si>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</si>
  <si>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</si>
  <si>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</si>
  <si>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</si>
  <si>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</si>
  <si>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</si>
  <si>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</si>
  <si>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</si>
  <si>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</si>
  <si>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</si>
  <si>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</si>
  <si>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</si>
  <si>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</si>
  <si>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</si>
  <si>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</si>
  <si>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</si>
  <si>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</si>
  <si>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</si>
  <si>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</si>
  <si>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</si>
  <si>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</si>
  <si>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</si>
  <si>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</si>
  <si>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</si>
  <si>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</si>
  <si>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</si>
  <si>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</si>
  <si>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</si>
  <si>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</si>
  <si>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</si>
  <si>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</si>
  <si>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</si>
  <si>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</si>
  <si>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</si>
  <si>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</si>
  <si>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</si>
  <si>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</si>
  <si>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</si>
  <si>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</si>
  <si>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</si>
  <si>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</si>
  <si>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</si>
  <si>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</si>
  <si>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</si>
  <si>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</si>
  <si>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</si>
  <si>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</si>
  <si>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</si>
  <si>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</si>
  <si>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</si>
  <si>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</si>
  <si>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</si>
  <si>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</si>
  <si>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</si>
  <si>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</si>
  <si>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</si>
  <si>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</si>
  <si>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</si>
  <si>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</si>
  <si>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</si>
  <si>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</si>
  <si>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</si>
  <si>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</si>
  <si>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</si>
  <si>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</si>
  <si>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</si>
  <si>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</si>
  <si>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</si>
  <si>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</si>
  <si>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</si>
  <si>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</si>
  <si>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</si>
  <si>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</si>
  <si>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</si>
  <si>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</si>
  <si>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</si>
  <si>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</si>
  <si>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</si>
  <si>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</si>
  <si>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</si>
  <si>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</si>
  <si>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</si>
  <si>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</si>
  <si>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</si>
  <si>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</si>
  <si>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</si>
  <si>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</si>
  <si>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</si>
  <si>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</si>
  <si>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</si>
  <si>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</si>
  <si>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</si>
  <si>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</si>
  <si>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</si>
  <si>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</si>
  <si>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</si>
  <si>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</si>
  <si>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</si>
  <si>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</si>
  <si>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</si>
  <si>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</si>
  <si>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</si>
  <si>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</si>
  <si>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</si>
  <si>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</si>
  <si>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</si>
  <si>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</si>
  <si>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</si>
  <si>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</si>
  <si>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</si>
  <si>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</si>
  <si>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</si>
  <si>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</si>
  <si>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</si>
  <si>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</si>
  <si>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</si>
  <si>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</si>
  <si>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</si>
  <si>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</si>
  <si>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</si>
  <si>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</si>
  <si>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</si>
  <si>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</si>
  <si>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</si>
  <si>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</si>
  <si>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</si>
  <si>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</si>
  <si>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</si>
  <si>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</si>
  <si>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</si>
  <si>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</si>
  <si>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</si>
  <si>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</si>
  <si>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</si>
  <si>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</si>
  <si>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</si>
  <si>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</si>
  <si>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</si>
  <si>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</si>
  <si>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</si>
  <si>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</si>
  <si>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</si>
  <si>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</si>
  <si>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AUTÓNOMA DEL ESTADO DE MEXICO</t>
  </si>
  <si>
    <t>DES ATLACOMULCO</t>
  </si>
  <si>
    <t>CENTRO UNIVERSITARIO UAEM ATLACOMULCO</t>
  </si>
  <si>
    <t>X</t>
  </si>
  <si>
    <t>Ingeniero en Computación</t>
  </si>
  <si>
    <t>Licenciado en Administración</t>
  </si>
  <si>
    <t>Licenciado en Contaduría</t>
  </si>
  <si>
    <t>Licenciado en Derecho</t>
  </si>
  <si>
    <t>Licenciado en Informática Administrativa</t>
  </si>
  <si>
    <t>Licenciado en Psicología</t>
  </si>
  <si>
    <t>x</t>
  </si>
  <si>
    <t>Atlacomulco</t>
  </si>
  <si>
    <t>15</t>
  </si>
  <si>
    <t>Maestria en Ciencias d ela Computación</t>
  </si>
  <si>
    <t xml:space="preserve"> Se desarrolla el progrma de mentores, asesores disciplinarios, tutores y a partir de 2015 de orientacion vocacional</t>
  </si>
  <si>
    <t>CIENCIAS SOCIALES, ADMINISTRACIÓN Y DERECHO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</si>
</sst>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
      <sz val="8"/>
      <color indexed="81"/>
      <name val="Tahoma"/>
      <family val="2"/>
    </font>
    <font>
      <sz val="10"/>
      <name val="Arial"/>
      <family val="2"/>
    </font>
    <font>
      <sz val="9"/>
      <name val="Arial"/>
      <family val="2"/>
    </font>
    <font>
      <sz val="9"/>
      <color theme="1"/>
      <name val="Arial"/>
      <family val="2"/>
    </font>
  </fonts>
  <fills count="18">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
      <patternFill patternType="solid">
        <fgColor rgb="FFFFFFFF"/>
        <bgColor indexed="64"/>
      </patternFill>
    </fill>
  </fills>
  <borders count="53">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rgb="FFB06010"/>
      </left>
      <right style="thin">
        <color rgb="FFB06010"/>
      </right>
      <top style="thin">
        <color rgb="FFB06010"/>
      </top>
      <bottom style="thin">
        <color rgb="FFB06010"/>
      </bottom>
      <diagonal/>
    </border>
  </borders>
  <cellStyleXfs count="2">
    <xf numFmtId="0" fontId="0" fillId="0" borderId="0"/>
    <xf numFmtId="0" fontId="9" fillId="0" borderId="0"/>
  </cellStyleXfs>
  <cellXfs count="390">
    <xf numFmtId="0" fontId="0" fillId="0" borderId="0" xfId="0"/>
    <xf numFmtId="0" fontId="1" fillId="0" borderId="0" xfId="0" applyFont="1"/>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16" xfId="0" applyFont="1" applyBorder="1"/>
    <xf numFmtId="0" fontId="1" fillId="0" borderId="17" xfId="0" applyFont="1" applyBorder="1"/>
    <xf numFmtId="0" fontId="1" fillId="0" borderId="18"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1" xfId="0" applyNumberFormat="1" applyFont="1" applyBorder="1" applyAlignment="1">
      <alignment horizontal="justify" vertical="justify"/>
    </xf>
    <xf numFmtId="0" fontId="1" fillId="0" borderId="21" xfId="0" applyFont="1" applyBorder="1"/>
    <xf numFmtId="0" fontId="1" fillId="0" borderId="21" xfId="0" applyFont="1" applyBorder="1" applyAlignment="1">
      <alignment horizontal="center"/>
    </xf>
    <xf numFmtId="0" fontId="1" fillId="0" borderId="22" xfId="0" applyFont="1" applyBorder="1"/>
    <xf numFmtId="49" fontId="1" fillId="0" borderId="18" xfId="0" applyNumberFormat="1" applyFont="1" applyBorder="1" applyAlignment="1">
      <alignment horizontal="justify" vertical="justify"/>
    </xf>
    <xf numFmtId="0" fontId="1" fillId="0" borderId="18" xfId="0" applyFont="1" applyBorder="1" applyAlignment="1">
      <alignment horizontal="center"/>
    </xf>
    <xf numFmtId="0" fontId="1" fillId="0" borderId="24" xfId="0" applyFont="1" applyBorder="1"/>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0" xfId="0" applyFont="1" applyFill="1" applyBorder="1" applyAlignment="1">
      <alignment wrapText="1"/>
    </xf>
    <xf numFmtId="3" fontId="1" fillId="0" borderId="21" xfId="0" applyNumberFormat="1" applyFont="1" applyBorder="1"/>
    <xf numFmtId="3" fontId="1" fillId="0" borderId="22" xfId="0" applyNumberFormat="1" applyFont="1" applyBorder="1"/>
    <xf numFmtId="0" fontId="3" fillId="0" borderId="25" xfId="0" applyFont="1" applyFill="1" applyBorder="1" applyAlignment="1">
      <alignment wrapText="1"/>
    </xf>
    <xf numFmtId="3" fontId="1" fillId="0" borderId="26" xfId="0" applyNumberFormat="1" applyFont="1" applyBorder="1"/>
    <xf numFmtId="3" fontId="1" fillId="0" borderId="27"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1" xfId="0" applyNumberFormat="1" applyFont="1" applyFill="1" applyBorder="1"/>
    <xf numFmtId="3" fontId="1" fillId="6" borderId="21" xfId="0" applyNumberFormat="1" applyFont="1" applyFill="1" applyBorder="1" applyAlignment="1">
      <alignment horizontal="center"/>
    </xf>
    <xf numFmtId="3" fontId="1" fillId="6" borderId="22" xfId="0" applyNumberFormat="1" applyFont="1" applyFill="1" applyBorder="1" applyAlignment="1">
      <alignment horizontal="center"/>
    </xf>
    <xf numFmtId="3" fontId="1" fillId="0" borderId="26" xfId="0" applyNumberFormat="1" applyFont="1" applyFill="1" applyBorder="1"/>
    <xf numFmtId="3" fontId="1" fillId="6" borderId="26" xfId="0" applyNumberFormat="1" applyFont="1" applyFill="1" applyBorder="1" applyAlignment="1">
      <alignment horizontal="center"/>
    </xf>
    <xf numFmtId="3" fontId="1" fillId="6" borderId="27"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1" xfId="0" applyNumberFormat="1" applyFont="1" applyFill="1" applyBorder="1" applyAlignment="1">
      <alignment horizontal="center" vertical="center" wrapText="1"/>
    </xf>
    <xf numFmtId="0" fontId="1" fillId="7" borderId="31"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2" xfId="0" applyFont="1" applyFill="1" applyBorder="1" applyAlignment="1">
      <alignment wrapText="1"/>
    </xf>
    <xf numFmtId="0" fontId="3" fillId="7" borderId="6" xfId="0" applyFont="1" applyFill="1" applyBorder="1" applyAlignment="1">
      <alignment wrapText="1"/>
    </xf>
    <xf numFmtId="49" fontId="3" fillId="7" borderId="33" xfId="0" applyNumberFormat="1" applyFont="1" applyFill="1" applyBorder="1" applyAlignment="1">
      <alignment horizontal="center" vertical="center" wrapText="1"/>
    </xf>
    <xf numFmtId="0" fontId="3" fillId="0" borderId="34" xfId="0" applyFont="1" applyFill="1" applyBorder="1" applyAlignment="1">
      <alignment wrapText="1"/>
    </xf>
    <xf numFmtId="3" fontId="1" fillId="0" borderId="34"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1" xfId="0" applyNumberFormat="1" applyFont="1" applyFill="1" applyBorder="1"/>
    <xf numFmtId="3" fontId="1" fillId="6" borderId="22" xfId="0" applyNumberFormat="1" applyFont="1" applyFill="1" applyBorder="1"/>
    <xf numFmtId="3" fontId="1" fillId="6" borderId="26" xfId="0" applyNumberFormat="1" applyFont="1" applyFill="1" applyBorder="1"/>
    <xf numFmtId="3" fontId="1" fillId="6" borderId="27"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0" xfId="0" applyFont="1" applyFill="1" applyBorder="1" applyAlignment="1">
      <alignment horizontal="justify" vertical="justify"/>
    </xf>
    <xf numFmtId="0" fontId="1" fillId="0" borderId="23" xfId="0" applyFont="1" applyFill="1" applyBorder="1" applyAlignment="1">
      <alignment horizontal="justify" vertical="justify"/>
    </xf>
    <xf numFmtId="3" fontId="1" fillId="0" borderId="18" xfId="0" applyNumberFormat="1" applyFont="1" applyBorder="1"/>
    <xf numFmtId="3" fontId="1" fillId="0" borderId="24" xfId="0" applyNumberFormat="1" applyFont="1" applyBorder="1"/>
    <xf numFmtId="0" fontId="1" fillId="0" borderId="36" xfId="0" applyFont="1" applyFill="1" applyBorder="1" applyAlignment="1">
      <alignment horizontal="justify" vertical="justify"/>
    </xf>
    <xf numFmtId="0" fontId="3" fillId="0" borderId="25" xfId="0" applyFont="1" applyFill="1" applyBorder="1" applyAlignment="1">
      <alignment horizontal="right" vertical="justify"/>
    </xf>
    <xf numFmtId="0" fontId="3" fillId="0" borderId="0" xfId="0" applyFont="1" applyBorder="1" applyAlignment="1"/>
    <xf numFmtId="0" fontId="3" fillId="0" borderId="34" xfId="0" applyFont="1" applyBorder="1" applyAlignment="1"/>
    <xf numFmtId="0" fontId="3" fillId="0" borderId="0" xfId="0" applyFont="1" applyBorder="1" applyAlignment="1">
      <alignment horizontal="left" vertical="center"/>
    </xf>
    <xf numFmtId="0" fontId="1" fillId="9" borderId="28" xfId="0" applyFont="1" applyFill="1" applyBorder="1" applyAlignment="1">
      <alignment vertical="justify"/>
    </xf>
    <xf numFmtId="0" fontId="1" fillId="9" borderId="29"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1" xfId="0" applyNumberFormat="1" applyFont="1" applyBorder="1" applyAlignment="1">
      <alignment horizontal="right" wrapText="1"/>
    </xf>
    <xf numFmtId="3" fontId="1" fillId="6" borderId="21" xfId="0" applyNumberFormat="1" applyFont="1" applyFill="1" applyBorder="1" applyAlignment="1">
      <alignment horizontal="right" wrapText="1"/>
    </xf>
    <xf numFmtId="3" fontId="1" fillId="0" borderId="21" xfId="0" applyNumberFormat="1" applyFont="1" applyFill="1" applyBorder="1" applyAlignment="1">
      <alignment horizontal="right" wrapText="1"/>
    </xf>
    <xf numFmtId="3" fontId="1" fillId="6" borderId="22" xfId="0" applyNumberFormat="1" applyFont="1" applyFill="1" applyBorder="1" applyAlignment="1">
      <alignment horizontal="right" wrapText="1"/>
    </xf>
    <xf numFmtId="0" fontId="3" fillId="0" borderId="23" xfId="0" applyFont="1" applyFill="1" applyBorder="1" applyAlignment="1">
      <alignment horizontal="justify" vertical="center" wrapText="1"/>
    </xf>
    <xf numFmtId="3" fontId="1" fillId="0" borderId="18" xfId="0" applyNumberFormat="1" applyFont="1" applyBorder="1" applyAlignment="1">
      <alignment horizontal="right" wrapText="1"/>
    </xf>
    <xf numFmtId="3" fontId="1" fillId="6" borderId="18" xfId="0" applyNumberFormat="1" applyFont="1" applyFill="1" applyBorder="1" applyAlignment="1">
      <alignment horizontal="right" wrapText="1"/>
    </xf>
    <xf numFmtId="3" fontId="1" fillId="0" borderId="18" xfId="0" applyNumberFormat="1" applyFont="1" applyFill="1" applyBorder="1" applyAlignment="1">
      <alignment horizontal="right" wrapText="1"/>
    </xf>
    <xf numFmtId="3" fontId="1" fillId="6" borderId="24" xfId="0" applyNumberFormat="1" applyFont="1" applyFill="1" applyBorder="1" applyAlignment="1">
      <alignment horizontal="right" wrapText="1"/>
    </xf>
    <xf numFmtId="0" fontId="1" fillId="0" borderId="25" xfId="0" applyFont="1" applyFill="1" applyBorder="1" applyAlignment="1">
      <alignment horizontal="justify" vertical="justify"/>
    </xf>
    <xf numFmtId="3" fontId="1" fillId="6" borderId="26" xfId="0" applyNumberFormat="1" applyFont="1" applyFill="1" applyBorder="1" applyAlignment="1">
      <alignment horizontal="right" wrapText="1"/>
    </xf>
    <xf numFmtId="3" fontId="1" fillId="6" borderId="27"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0" xfId="0" applyFont="1" applyFill="1" applyBorder="1" applyAlignment="1">
      <alignment horizontal="justify" vertical="center"/>
    </xf>
    <xf numFmtId="0" fontId="1" fillId="0" borderId="23" xfId="0" applyFont="1" applyFill="1" applyBorder="1" applyAlignment="1">
      <alignment horizontal="justify" vertical="center"/>
    </xf>
    <xf numFmtId="0" fontId="4" fillId="0" borderId="23" xfId="0" applyFont="1" applyFill="1" applyBorder="1" applyAlignment="1">
      <alignment horizontal="justify" vertical="center"/>
    </xf>
    <xf numFmtId="3" fontId="1" fillId="10" borderId="18" xfId="0" applyNumberFormat="1" applyFont="1" applyFill="1" applyBorder="1" applyAlignment="1">
      <alignment horizontal="right" wrapText="1"/>
    </xf>
    <xf numFmtId="3" fontId="1" fillId="10" borderId="24" xfId="0" applyNumberFormat="1" applyFont="1" applyFill="1" applyBorder="1" applyAlignment="1">
      <alignment horizontal="right" wrapText="1"/>
    </xf>
    <xf numFmtId="0" fontId="4" fillId="0" borderId="25" xfId="0" applyFont="1" applyFill="1" applyBorder="1" applyAlignment="1">
      <alignment horizontal="justify" vertical="center"/>
    </xf>
    <xf numFmtId="3" fontId="1" fillId="0" borderId="26" xfId="0" applyNumberFormat="1" applyFont="1" applyBorder="1" applyAlignment="1">
      <alignment horizontal="right" wrapText="1"/>
    </xf>
    <xf numFmtId="3" fontId="1" fillId="0" borderId="26" xfId="0" applyNumberFormat="1" applyFont="1" applyFill="1" applyBorder="1" applyAlignment="1">
      <alignment horizontal="right" wrapText="1"/>
    </xf>
    <xf numFmtId="0" fontId="0" fillId="0" borderId="0" xfId="0" applyFont="1" applyAlignment="1">
      <alignment horizontal="justify" vertical="justify"/>
    </xf>
    <xf numFmtId="0" fontId="1" fillId="9" borderId="21" xfId="0" applyFont="1" applyFill="1" applyBorder="1" applyAlignment="1">
      <alignment horizontal="center"/>
    </xf>
    <xf numFmtId="0" fontId="1" fillId="9" borderId="22" xfId="0" applyFont="1" applyFill="1" applyBorder="1" applyAlignment="1">
      <alignment horizontal="center"/>
    </xf>
    <xf numFmtId="0" fontId="1" fillId="9" borderId="38" xfId="0" applyFont="1" applyFill="1" applyBorder="1" applyAlignment="1">
      <alignment horizontal="center"/>
    </xf>
    <xf numFmtId="0" fontId="1" fillId="0" borderId="20" xfId="0" applyFont="1" applyFill="1" applyBorder="1" applyAlignment="1">
      <alignment horizontal="justify" vertical="center" wrapText="1"/>
    </xf>
    <xf numFmtId="164" fontId="1" fillId="6" borderId="21" xfId="0" applyNumberFormat="1" applyFont="1" applyFill="1" applyBorder="1" applyAlignment="1">
      <alignment horizontal="right" wrapText="1"/>
    </xf>
    <xf numFmtId="164" fontId="1" fillId="6" borderId="22" xfId="0" applyNumberFormat="1" applyFont="1" applyFill="1" applyBorder="1" applyAlignment="1">
      <alignment horizontal="right" wrapText="1"/>
    </xf>
    <xf numFmtId="0" fontId="1" fillId="0" borderId="23" xfId="0" applyFont="1" applyFill="1" applyBorder="1" applyAlignment="1">
      <alignment horizontal="justify" vertical="center" wrapText="1"/>
    </xf>
    <xf numFmtId="164" fontId="1" fillId="6" borderId="18" xfId="0" applyNumberFormat="1" applyFont="1" applyFill="1" applyBorder="1" applyAlignment="1">
      <alignment horizontal="right" wrapText="1"/>
    </xf>
    <xf numFmtId="164" fontId="1" fillId="6" borderId="24" xfId="0" applyNumberFormat="1" applyFont="1" applyFill="1" applyBorder="1" applyAlignment="1">
      <alignment horizontal="right" wrapText="1"/>
    </xf>
    <xf numFmtId="164" fontId="1" fillId="6" borderId="26"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21" xfId="0" applyFont="1" applyFill="1" applyBorder="1" applyAlignment="1">
      <alignment horizontal="center"/>
    </xf>
    <xf numFmtId="0" fontId="1" fillId="6" borderId="21" xfId="0" applyFont="1" applyFill="1" applyBorder="1" applyAlignment="1">
      <alignment horizontal="center"/>
    </xf>
    <xf numFmtId="0" fontId="1" fillId="6" borderId="22" xfId="0" applyFont="1" applyFill="1" applyBorder="1" applyAlignment="1">
      <alignment horizontal="center"/>
    </xf>
    <xf numFmtId="0" fontId="1" fillId="0" borderId="40" xfId="0" applyFont="1" applyFill="1" applyBorder="1" applyAlignment="1">
      <alignment horizontal="justify" vertical="center"/>
    </xf>
    <xf numFmtId="0" fontId="1" fillId="0" borderId="18" xfId="0" applyFont="1" applyFill="1" applyBorder="1" applyAlignment="1"/>
    <xf numFmtId="0" fontId="1" fillId="10" borderId="18" xfId="0" applyFont="1" applyFill="1" applyBorder="1" applyAlignment="1"/>
    <xf numFmtId="0" fontId="1" fillId="0" borderId="18" xfId="0" applyFont="1" applyFill="1" applyBorder="1" applyAlignment="1">
      <alignment horizontal="center"/>
    </xf>
    <xf numFmtId="0" fontId="1" fillId="6" borderId="18" xfId="0" applyFont="1" applyFill="1" applyBorder="1" applyAlignment="1">
      <alignment horizontal="center"/>
    </xf>
    <xf numFmtId="0" fontId="1" fillId="6" borderId="24" xfId="0" applyFont="1" applyFill="1" applyBorder="1" applyAlignment="1">
      <alignment horizontal="center"/>
    </xf>
    <xf numFmtId="0" fontId="1" fillId="0" borderId="23" xfId="0" applyFont="1" applyBorder="1" applyAlignment="1">
      <alignment horizontal="justify" vertical="center" wrapText="1"/>
    </xf>
    <xf numFmtId="165" fontId="1" fillId="0" borderId="18" xfId="0" applyNumberFormat="1" applyFont="1" applyFill="1" applyBorder="1" applyAlignment="1">
      <alignment horizontal="right" vertical="center"/>
    </xf>
    <xf numFmtId="165" fontId="1" fillId="6" borderId="18" xfId="0" applyNumberFormat="1" applyFont="1" applyFill="1" applyBorder="1" applyAlignment="1">
      <alignment horizontal="right" vertical="center"/>
    </xf>
    <xf numFmtId="3" fontId="1" fillId="0" borderId="18" xfId="0" applyNumberFormat="1" applyFont="1" applyBorder="1" applyAlignment="1">
      <alignment horizontal="right" vertical="center"/>
    </xf>
    <xf numFmtId="165" fontId="1" fillId="6" borderId="24" xfId="0" applyNumberFormat="1" applyFont="1" applyFill="1" applyBorder="1" applyAlignment="1">
      <alignment horizontal="right" vertical="center"/>
    </xf>
    <xf numFmtId="0" fontId="1" fillId="0" borderId="23" xfId="0" applyFont="1" applyBorder="1" applyAlignment="1">
      <alignment horizontal="justify" vertical="top"/>
    </xf>
    <xf numFmtId="0" fontId="1" fillId="0" borderId="23" xfId="0" applyFont="1" applyBorder="1" applyAlignment="1">
      <alignment horizontal="justify" vertical="center"/>
    </xf>
    <xf numFmtId="0" fontId="1" fillId="0" borderId="23" xfId="0" applyFont="1" applyFill="1" applyBorder="1" applyAlignment="1">
      <alignment horizontal="justify" vertical="top"/>
    </xf>
    <xf numFmtId="0" fontId="4" fillId="0" borderId="25" xfId="0" applyFont="1" applyFill="1" applyBorder="1" applyAlignment="1">
      <alignment horizontal="left" vertical="center" wrapText="1"/>
    </xf>
    <xf numFmtId="3" fontId="1" fillId="10" borderId="26" xfId="0" applyNumberFormat="1" applyFont="1" applyFill="1" applyBorder="1" applyAlignment="1">
      <alignment horizontal="right" vertical="center"/>
    </xf>
    <xf numFmtId="165" fontId="1" fillId="10" borderId="26" xfId="0" applyNumberFormat="1" applyFont="1" applyFill="1" applyBorder="1" applyAlignment="1">
      <alignment horizontal="right" vertical="center"/>
    </xf>
    <xf numFmtId="165" fontId="1" fillId="6" borderId="26"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0" fontId="3" fillId="3" borderId="6" xfId="0" applyFont="1" applyFill="1" applyBorder="1" applyAlignment="1">
      <alignment horizontal="center"/>
    </xf>
    <xf numFmtId="0" fontId="0" fillId="0" borderId="21" xfId="0" applyFont="1" applyBorder="1"/>
    <xf numFmtId="0" fontId="0" fillId="6" borderId="21" xfId="0" applyFont="1" applyFill="1" applyBorder="1"/>
    <xf numFmtId="0" fontId="0" fillId="6" borderId="22" xfId="0" applyFont="1" applyFill="1" applyBorder="1"/>
    <xf numFmtId="0" fontId="4" fillId="0" borderId="23" xfId="0" applyFont="1" applyFill="1" applyBorder="1" applyAlignment="1">
      <alignment horizontal="left" vertical="center" wrapText="1"/>
    </xf>
    <xf numFmtId="0" fontId="0" fillId="0" borderId="18" xfId="0" applyFont="1" applyBorder="1"/>
    <xf numFmtId="0" fontId="1" fillId="6" borderId="18" xfId="0" applyFont="1" applyFill="1" applyBorder="1" applyAlignment="1">
      <alignment vertical="justify"/>
    </xf>
    <xf numFmtId="0" fontId="1" fillId="6" borderId="24" xfId="0" applyFont="1" applyFill="1" applyBorder="1" applyAlignment="1">
      <alignment vertical="justify"/>
    </xf>
    <xf numFmtId="0" fontId="1" fillId="10" borderId="26" xfId="0" applyFont="1" applyFill="1" applyBorder="1" applyAlignment="1">
      <alignment horizontal="center" vertical="center"/>
    </xf>
    <xf numFmtId="0" fontId="1" fillId="10" borderId="26" xfId="0" applyFont="1" applyFill="1" applyBorder="1" applyAlignment="1">
      <alignment vertical="justify"/>
    </xf>
    <xf numFmtId="0" fontId="1" fillId="10" borderId="27" xfId="0" applyFont="1" applyFill="1" applyBorder="1" applyAlignment="1">
      <alignment vertical="justify"/>
    </xf>
    <xf numFmtId="0" fontId="3" fillId="11" borderId="28" xfId="0" applyFont="1" applyFill="1" applyBorder="1" applyAlignment="1"/>
    <xf numFmtId="0" fontId="3" fillId="11" borderId="29"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0" xfId="0" applyFont="1" applyBorder="1" applyAlignment="1">
      <alignment horizontal="justify" vertical="center"/>
    </xf>
    <xf numFmtId="0" fontId="1" fillId="0" borderId="21" xfId="0" applyFont="1" applyBorder="1" applyAlignment="1">
      <alignment horizontal="justify" vertical="justify"/>
    </xf>
    <xf numFmtId="0" fontId="1" fillId="0" borderId="18" xfId="0" applyFont="1" applyBorder="1" applyAlignment="1">
      <alignment horizontal="justify" vertical="justify"/>
    </xf>
    <xf numFmtId="3" fontId="1" fillId="6" borderId="18" xfId="0" applyNumberFormat="1" applyFont="1" applyFill="1" applyBorder="1"/>
    <xf numFmtId="3" fontId="1" fillId="6" borderId="24" xfId="0" applyNumberFormat="1" applyFont="1" applyFill="1" applyBorder="1"/>
    <xf numFmtId="0" fontId="1" fillId="0" borderId="23" xfId="0" applyFont="1" applyBorder="1" applyAlignment="1">
      <alignment horizontal="left" vertical="center" wrapText="1"/>
    </xf>
    <xf numFmtId="0" fontId="1" fillId="6" borderId="18" xfId="0" applyFont="1" applyFill="1" applyBorder="1" applyAlignment="1">
      <alignment horizontal="justify" vertical="justify"/>
    </xf>
    <xf numFmtId="3" fontId="1" fillId="10" borderId="18" xfId="0" applyNumberFormat="1" applyFont="1" applyFill="1" applyBorder="1" applyAlignment="1">
      <alignment horizontal="right" vertical="center"/>
    </xf>
    <xf numFmtId="3" fontId="1" fillId="10" borderId="24" xfId="0" applyNumberFormat="1" applyFont="1" applyFill="1" applyBorder="1" applyAlignment="1">
      <alignment horizontal="right" vertical="center"/>
    </xf>
    <xf numFmtId="0" fontId="3" fillId="0" borderId="0" xfId="0" applyFont="1" applyBorder="1" applyAlignment="1">
      <alignment vertical="center" wrapText="1"/>
    </xf>
    <xf numFmtId="0" fontId="1" fillId="0" borderId="25" xfId="0" applyFont="1" applyFill="1" applyBorder="1" applyAlignment="1">
      <alignment horizontal="justify" vertical="center"/>
    </xf>
    <xf numFmtId="0" fontId="1" fillId="0" borderId="26" xfId="0" applyFont="1" applyBorder="1" applyAlignment="1">
      <alignment horizontal="justify" vertical="justify"/>
    </xf>
    <xf numFmtId="0" fontId="3" fillId="0" borderId="34"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0" xfId="0" applyFont="1" applyFill="1" applyBorder="1" applyAlignment="1">
      <alignment horizontal="left" vertical="center" wrapText="1"/>
    </xf>
    <xf numFmtId="165" fontId="1" fillId="0" borderId="21" xfId="0" applyNumberFormat="1" applyFont="1" applyBorder="1" applyAlignment="1">
      <alignment horizontal="right" vertical="center"/>
    </xf>
    <xf numFmtId="165" fontId="1" fillId="6" borderId="21" xfId="0" applyNumberFormat="1" applyFont="1" applyFill="1" applyBorder="1" applyAlignment="1">
      <alignment horizontal="right" vertical="center"/>
    </xf>
    <xf numFmtId="165" fontId="1" fillId="13" borderId="21" xfId="0" applyNumberFormat="1" applyFont="1" applyFill="1" applyBorder="1" applyAlignment="1">
      <alignment horizontal="right" vertical="center"/>
    </xf>
    <xf numFmtId="165" fontId="1" fillId="6" borderId="22" xfId="0" applyNumberFormat="1" applyFont="1" applyFill="1" applyBorder="1" applyAlignment="1">
      <alignment horizontal="right" vertical="center"/>
    </xf>
    <xf numFmtId="0" fontId="0" fillId="0" borderId="0" xfId="0" applyFont="1" applyAlignment="1"/>
    <xf numFmtId="165" fontId="1" fillId="0" borderId="24" xfId="0" applyNumberFormat="1" applyFont="1" applyFill="1" applyBorder="1" applyAlignment="1">
      <alignment horizontal="right" vertical="center"/>
    </xf>
    <xf numFmtId="165" fontId="1" fillId="0" borderId="18" xfId="0" applyNumberFormat="1" applyFont="1" applyBorder="1" applyAlignment="1">
      <alignment horizontal="right" vertical="center"/>
    </xf>
    <xf numFmtId="165" fontId="1" fillId="13" borderId="18" xfId="0" applyNumberFormat="1" applyFont="1" applyFill="1" applyBorder="1" applyAlignment="1">
      <alignment horizontal="right" vertical="center"/>
    </xf>
    <xf numFmtId="0" fontId="1" fillId="0" borderId="18" xfId="0" applyFont="1" applyFill="1" applyBorder="1" applyAlignment="1">
      <alignment vertical="justify"/>
    </xf>
    <xf numFmtId="0" fontId="1" fillId="0" borderId="23" xfId="0" applyFont="1" applyFill="1" applyBorder="1" applyAlignment="1">
      <alignment horizontal="left" vertical="center" wrapText="1"/>
    </xf>
    <xf numFmtId="165" fontId="1" fillId="0" borderId="26" xfId="0" applyNumberFormat="1" applyFont="1" applyBorder="1" applyAlignment="1">
      <alignment horizontal="right" vertical="center"/>
    </xf>
    <xf numFmtId="165" fontId="1" fillId="13" borderId="26"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0" fillId="0" borderId="0" xfId="0" applyFont="1" applyFill="1"/>
    <xf numFmtId="0" fontId="3" fillId="0" borderId="18" xfId="0" applyFont="1" applyFill="1" applyBorder="1" applyAlignment="1">
      <alignment vertical="center"/>
    </xf>
    <xf numFmtId="0" fontId="3" fillId="0" borderId="18" xfId="0" applyFont="1" applyFill="1" applyBorder="1" applyAlignment="1">
      <alignment horizontal="center" vertical="center"/>
    </xf>
    <xf numFmtId="165" fontId="5" fillId="6" borderId="18" xfId="0" applyNumberFormat="1" applyFont="1" applyFill="1" applyBorder="1" applyAlignment="1">
      <alignment horizontal="justify" vertical="justify"/>
    </xf>
    <xf numFmtId="0" fontId="1" fillId="0" borderId="18" xfId="0" applyFont="1" applyFill="1" applyBorder="1" applyAlignment="1">
      <alignment horizontal="justify" vertical="justify"/>
    </xf>
    <xf numFmtId="165" fontId="1" fillId="0" borderId="26" xfId="0" applyNumberFormat="1" applyFont="1" applyFill="1" applyBorder="1" applyAlignment="1">
      <alignment horizontal="right" vertical="center"/>
    </xf>
    <xf numFmtId="0" fontId="1" fillId="0" borderId="26" xfId="0" applyFont="1" applyFill="1" applyBorder="1" applyAlignment="1">
      <alignment horizontal="justify" vertical="justify"/>
    </xf>
    <xf numFmtId="0" fontId="4" fillId="0" borderId="0" xfId="0" applyFont="1"/>
    <xf numFmtId="0" fontId="3" fillId="5" borderId="6" xfId="0" applyFont="1" applyFill="1" applyBorder="1" applyAlignment="1">
      <alignment horizontal="center"/>
    </xf>
    <xf numFmtId="3" fontId="1" fillId="0" borderId="43" xfId="0" applyNumberFormat="1" applyFont="1" applyBorder="1" applyAlignment="1">
      <alignment horizontal="center"/>
    </xf>
    <xf numFmtId="165" fontId="1" fillId="6" borderId="18" xfId="0" applyNumberFormat="1" applyFont="1" applyFill="1" applyBorder="1"/>
    <xf numFmtId="165" fontId="1" fillId="0" borderId="18" xfId="0" applyNumberFormat="1" applyFont="1" applyFill="1" applyBorder="1"/>
    <xf numFmtId="165" fontId="1" fillId="6" borderId="24" xfId="0" applyNumberFormat="1" applyFont="1" applyFill="1" applyBorder="1"/>
    <xf numFmtId="0" fontId="1" fillId="0" borderId="44" xfId="0" applyFont="1" applyFill="1" applyBorder="1" applyAlignment="1">
      <alignment horizontal="justify" vertical="center"/>
    </xf>
    <xf numFmtId="0" fontId="1" fillId="8" borderId="6" xfId="0" applyFont="1" applyFill="1" applyBorder="1" applyAlignment="1">
      <alignment horizontal="center"/>
    </xf>
    <xf numFmtId="0" fontId="1" fillId="0" borderId="25" xfId="0" applyFont="1" applyBorder="1" applyAlignment="1">
      <alignment horizontal="justify"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14" borderId="6" xfId="0" applyFont="1" applyFill="1" applyBorder="1" applyAlignment="1">
      <alignment horizontal="center"/>
    </xf>
    <xf numFmtId="0" fontId="1" fillId="0" borderId="48" xfId="0" applyFont="1" applyBorder="1" applyAlignment="1">
      <alignment vertical="center"/>
    </xf>
    <xf numFmtId="0" fontId="1" fillId="0" borderId="49" xfId="0" applyFont="1" applyBorder="1" applyAlignment="1">
      <alignment vertical="center"/>
    </xf>
    <xf numFmtId="0" fontId="1" fillId="0" borderId="18" xfId="0" applyFont="1" applyBorder="1" applyAlignment="1">
      <alignment vertical="center"/>
    </xf>
    <xf numFmtId="0" fontId="1" fillId="0" borderId="24" xfId="0" applyFont="1" applyBorder="1" applyAlignment="1">
      <alignment vertical="center"/>
    </xf>
    <xf numFmtId="0" fontId="1" fillId="6" borderId="26" xfId="0" applyFont="1" applyFill="1" applyBorder="1" applyAlignment="1">
      <alignment vertical="center"/>
    </xf>
    <xf numFmtId="0" fontId="1" fillId="6" borderId="27" xfId="0" applyFont="1" applyFill="1" applyBorder="1" applyAlignment="1">
      <alignment vertical="center"/>
    </xf>
    <xf numFmtId="0" fontId="3" fillId="15" borderId="31" xfId="0" applyFont="1" applyFill="1" applyBorder="1" applyAlignment="1">
      <alignment horizontal="center" vertical="center"/>
    </xf>
    <xf numFmtId="0" fontId="3" fillId="15" borderId="28" xfId="0" applyFont="1" applyFill="1" applyBorder="1" applyAlignment="1">
      <alignment vertical="center"/>
    </xf>
    <xf numFmtId="0" fontId="3" fillId="15" borderId="30" xfId="0" applyFont="1" applyFill="1" applyBorder="1" applyAlignment="1">
      <alignment vertical="center"/>
    </xf>
    <xf numFmtId="0" fontId="3" fillId="15" borderId="6" xfId="0" applyFont="1" applyFill="1" applyBorder="1" applyAlignment="1">
      <alignment horizontal="center"/>
    </xf>
    <xf numFmtId="0" fontId="7" fillId="0" borderId="20" xfId="0" applyFont="1" applyBorder="1" applyAlignment="1">
      <alignment vertical="center"/>
    </xf>
    <xf numFmtId="0" fontId="4" fillId="10" borderId="21" xfId="0" applyFont="1" applyFill="1" applyBorder="1" applyAlignment="1">
      <alignment vertical="center"/>
    </xf>
    <xf numFmtId="0" fontId="4" fillId="10" borderId="22" xfId="0" applyFont="1" applyFill="1" applyBorder="1" applyAlignment="1">
      <alignment vertical="center"/>
    </xf>
    <xf numFmtId="0" fontId="0" fillId="0" borderId="0" xfId="0" applyFont="1" applyAlignment="1">
      <alignment vertical="center"/>
    </xf>
    <xf numFmtId="0" fontId="7" fillId="0" borderId="25" xfId="0" applyFont="1" applyBorder="1" applyAlignment="1">
      <alignment vertical="center"/>
    </xf>
    <xf numFmtId="0" fontId="4" fillId="10" borderId="26" xfId="0" applyFont="1" applyFill="1" applyBorder="1" applyAlignment="1">
      <alignment vertical="center"/>
    </xf>
    <xf numFmtId="0" fontId="4" fillId="10" borderId="27" xfId="0" applyFont="1" applyFill="1" applyBorder="1" applyAlignment="1">
      <alignment vertical="center"/>
    </xf>
    <xf numFmtId="0" fontId="7" fillId="0" borderId="20" xfId="0" applyFont="1" applyFill="1" applyBorder="1" applyAlignment="1">
      <alignment vertical="center"/>
    </xf>
    <xf numFmtId="0" fontId="4" fillId="0" borderId="50" xfId="0" applyFont="1" applyFill="1" applyBorder="1" applyAlignment="1">
      <alignment vertical="center"/>
    </xf>
    <xf numFmtId="0" fontId="4" fillId="10" borderId="50" xfId="0" applyFont="1" applyFill="1" applyBorder="1" applyAlignment="1">
      <alignment vertical="center"/>
    </xf>
    <xf numFmtId="0" fontId="4" fillId="10" borderId="38"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0" fontId="1" fillId="16" borderId="6" xfId="0" applyFont="1" applyFill="1" applyBorder="1" applyAlignment="1">
      <alignment horizontal="center"/>
    </xf>
    <xf numFmtId="0" fontId="1" fillId="0" borderId="51" xfId="0" applyFont="1" applyBorder="1" applyAlignment="1">
      <alignment horizontal="justify" vertical="center"/>
    </xf>
    <xf numFmtId="0" fontId="1" fillId="0" borderId="50" xfId="0" applyFont="1" applyBorder="1" applyAlignment="1">
      <alignment horizontal="right" vertical="center"/>
    </xf>
    <xf numFmtId="0" fontId="1" fillId="6" borderId="50" xfId="0" applyFont="1" applyFill="1" applyBorder="1" applyAlignment="1">
      <alignment horizontal="right" vertical="center"/>
    </xf>
    <xf numFmtId="0" fontId="1" fillId="0" borderId="50" xfId="0" applyFont="1" applyFill="1" applyBorder="1" applyAlignment="1">
      <alignment horizontal="right" vertical="center"/>
    </xf>
    <xf numFmtId="0" fontId="1" fillId="6" borderId="38" xfId="0" applyFont="1" applyFill="1" applyBorder="1" applyAlignment="1">
      <alignment horizontal="right" vertical="center"/>
    </xf>
    <xf numFmtId="49" fontId="1" fillId="0" borderId="6" xfId="0" applyNumberFormat="1" applyFont="1" applyBorder="1" applyAlignment="1">
      <alignment horizontal="center" vertical="center"/>
    </xf>
    <xf numFmtId="0" fontId="10" fillId="13" borderId="52" xfId="1" applyFont="1" applyFill="1" applyBorder="1" applyAlignment="1">
      <alignment horizontal="left" vertical="center" indent="2"/>
    </xf>
    <xf numFmtId="0" fontId="10" fillId="13" borderId="52" xfId="1" applyFont="1" applyFill="1" applyBorder="1" applyAlignment="1">
      <alignment horizontal="left" vertical="center" wrapText="1" indent="2"/>
    </xf>
    <xf numFmtId="0" fontId="1" fillId="13" borderId="23" xfId="0" applyFont="1" applyFill="1" applyBorder="1" applyAlignment="1">
      <alignment horizontal="justify" vertical="justify"/>
    </xf>
    <xf numFmtId="3" fontId="1" fillId="13" borderId="18" xfId="0" applyNumberFormat="1" applyFont="1" applyFill="1" applyBorder="1"/>
    <xf numFmtId="0" fontId="1" fillId="13" borderId="18" xfId="0" applyFont="1" applyFill="1" applyBorder="1"/>
    <xf numFmtId="3" fontId="1" fillId="13" borderId="24" xfId="0" applyNumberFormat="1" applyFont="1" applyFill="1" applyBorder="1"/>
    <xf numFmtId="0" fontId="0" fillId="13" borderId="0" xfId="0" applyFont="1" applyFill="1"/>
    <xf numFmtId="0" fontId="1" fillId="0" borderId="0" xfId="0" applyFont="1"/>
    <xf numFmtId="165" fontId="1" fillId="0" borderId="27" xfId="0" applyNumberFormat="1" applyFont="1" applyFill="1" applyBorder="1" applyAlignment="1">
      <alignment horizontal="right" vertical="center"/>
    </xf>
    <xf numFmtId="0" fontId="11" fillId="17" borderId="6" xfId="0" applyFont="1" applyFill="1" applyBorder="1" applyAlignment="1">
      <alignment horizontal="right" vertical="center" wrapText="1"/>
    </xf>
    <xf numFmtId="0" fontId="1" fillId="0" borderId="6" xfId="0" applyFont="1" applyBorder="1" applyAlignment="1">
      <alignment horizontal="justify" vertical="center"/>
    </xf>
    <xf numFmtId="3" fontId="1" fillId="10" borderId="6" xfId="0" applyNumberFormat="1" applyFont="1" applyFill="1" applyBorder="1" applyAlignment="1">
      <alignment vertical="center"/>
    </xf>
    <xf numFmtId="0" fontId="1" fillId="0" borderId="6" xfId="0" applyFont="1" applyBorder="1" applyAlignment="1">
      <alignment vertical="center"/>
    </xf>
    <xf numFmtId="0" fontId="1" fillId="6" borderId="6" xfId="0" applyFont="1" applyFill="1" applyBorder="1" applyAlignment="1">
      <alignment vertical="center"/>
    </xf>
    <xf numFmtId="0" fontId="1" fillId="10" borderId="6" xfId="0" applyFont="1" applyFill="1" applyBorder="1" applyAlignment="1">
      <alignment vertical="center"/>
    </xf>
    <xf numFmtId="0" fontId="1" fillId="0" borderId="6" xfId="0" applyFont="1" applyBorder="1" applyAlignment="1">
      <alignment horizontal="justify" vertical="center" wrapText="1"/>
    </xf>
    <xf numFmtId="0" fontId="1" fillId="0" borderId="6" xfId="0" applyFont="1" applyFill="1" applyBorder="1" applyAlignment="1">
      <alignment vertical="center"/>
    </xf>
    <xf numFmtId="0" fontId="3" fillId="5" borderId="6" xfId="0" applyFont="1" applyFill="1" applyBorder="1" applyAlignment="1">
      <alignment horizontal="center" vertical="center"/>
    </xf>
    <xf numFmtId="165" fontId="5" fillId="0" borderId="18" xfId="0" applyNumberFormat="1" applyFont="1" applyFill="1" applyBorder="1" applyAlignment="1">
      <alignment horizontal="center" vertical="justify"/>
    </xf>
    <xf numFmtId="165" fontId="1" fillId="0" borderId="18" xfId="0" applyNumberFormat="1" applyFont="1" applyFill="1" applyBorder="1" applyAlignment="1">
      <alignment horizontal="center" vertical="center"/>
    </xf>
    <xf numFmtId="165" fontId="1" fillId="0" borderId="24" xfId="0" applyNumberFormat="1" applyFont="1" applyFill="1" applyBorder="1" applyAlignment="1">
      <alignment horizontal="center" vertical="center"/>
    </xf>
    <xf numFmtId="0" fontId="1" fillId="0" borderId="20" xfId="0" applyFont="1" applyFill="1" applyBorder="1" applyAlignment="1">
      <alignment vertical="center" wrapText="1"/>
    </xf>
    <xf numFmtId="0" fontId="1" fillId="0" borderId="6" xfId="0" applyFont="1" applyFill="1" applyBorder="1" applyAlignment="1">
      <alignment horizontal="justify" vertical="center"/>
    </xf>
    <xf numFmtId="0" fontId="3" fillId="5" borderId="35" xfId="0" applyFont="1" applyFill="1" applyBorder="1" applyAlignment="1">
      <alignment horizontal="center" vertical="center"/>
    </xf>
    <xf numFmtId="0" fontId="3" fillId="5" borderId="37" xfId="0" applyFont="1" applyFill="1" applyBorder="1" applyAlignment="1">
      <alignment horizontal="center" vertical="center"/>
    </xf>
    <xf numFmtId="0" fontId="1" fillId="5" borderId="37"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3" xfId="0" applyFont="1" applyFill="1" applyBorder="1" applyAlignment="1">
      <alignment horizontal="center" vertical="center"/>
    </xf>
    <xf numFmtId="0" fontId="1" fillId="16" borderId="39" xfId="0" applyFont="1" applyFill="1" applyBorder="1" applyAlignment="1">
      <alignment horizontal="center" vertical="center"/>
    </xf>
    <xf numFmtId="0" fontId="1" fillId="16" borderId="28" xfId="0" applyFont="1" applyFill="1" applyBorder="1" applyAlignment="1">
      <alignment horizontal="center" vertical="center"/>
    </xf>
    <xf numFmtId="0" fontId="1" fillId="16" borderId="29" xfId="0" applyFont="1" applyFill="1" applyBorder="1" applyAlignment="1">
      <alignment horizontal="center" vertical="center"/>
    </xf>
    <xf numFmtId="0" fontId="1" fillId="16" borderId="30" xfId="0" applyFont="1" applyFill="1" applyBorder="1" applyAlignment="1">
      <alignment horizontal="center" vertical="center"/>
    </xf>
    <xf numFmtId="0" fontId="3" fillId="0" borderId="0" xfId="0" applyFont="1" applyBorder="1" applyAlignment="1">
      <alignment horizontal="justify" vertical="top"/>
    </xf>
    <xf numFmtId="0" fontId="1" fillId="0" borderId="0" xfId="0" applyFont="1"/>
    <xf numFmtId="0" fontId="1" fillId="5" borderId="6" xfId="0" applyFont="1" applyFill="1" applyBorder="1" applyAlignment="1">
      <alignment horizontal="center" vertical="center"/>
    </xf>
    <xf numFmtId="0" fontId="1" fillId="5" borderId="28" xfId="0" applyFont="1" applyFill="1" applyBorder="1" applyAlignment="1">
      <alignment horizontal="center"/>
    </xf>
    <xf numFmtId="0" fontId="1" fillId="5" borderId="29" xfId="0" applyFont="1" applyFill="1" applyBorder="1" applyAlignment="1">
      <alignment horizontal="center"/>
    </xf>
    <xf numFmtId="0" fontId="1" fillId="5" borderId="30"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3" xfId="0" applyFont="1" applyFill="1" applyBorder="1" applyAlignment="1">
      <alignment horizontal="center" vertical="center"/>
    </xf>
    <xf numFmtId="0" fontId="3" fillId="15" borderId="39" xfId="0" applyFont="1" applyFill="1" applyBorder="1" applyAlignment="1">
      <alignment horizontal="center" vertical="center"/>
    </xf>
    <xf numFmtId="0" fontId="3" fillId="15" borderId="28" xfId="0" applyFont="1" applyFill="1" applyBorder="1" applyAlignment="1">
      <alignment horizontal="center" vertical="center"/>
    </xf>
    <xf numFmtId="0" fontId="3" fillId="15" borderId="29" xfId="0" applyFont="1" applyFill="1" applyBorder="1" applyAlignment="1">
      <alignment horizontal="center" vertical="center"/>
    </xf>
    <xf numFmtId="0" fontId="3" fillId="15" borderId="30" xfId="0" applyFont="1" applyFill="1" applyBorder="1" applyAlignment="1">
      <alignment horizontal="center" vertical="center"/>
    </xf>
    <xf numFmtId="0" fontId="1" fillId="0" borderId="6" xfId="0" applyFont="1" applyBorder="1" applyAlignment="1">
      <alignment horizontal="center"/>
    </xf>
    <xf numFmtId="0" fontId="3" fillId="14" borderId="31" xfId="0" applyFont="1" applyFill="1" applyBorder="1" applyAlignment="1">
      <alignment horizontal="justify" vertical="justify"/>
    </xf>
    <xf numFmtId="0" fontId="3" fillId="14" borderId="35"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28" xfId="0" applyFont="1" applyFill="1" applyBorder="1" applyAlignment="1">
      <alignment horizontal="center"/>
    </xf>
    <xf numFmtId="3" fontId="1" fillId="10" borderId="45" xfId="0" applyNumberFormat="1" applyFont="1" applyFill="1" applyBorder="1" applyAlignment="1">
      <alignment horizontal="center"/>
    </xf>
    <xf numFmtId="3" fontId="1" fillId="10" borderId="46" xfId="0" applyNumberFormat="1" applyFont="1" applyFill="1" applyBorder="1" applyAlignment="1">
      <alignment horizontal="center"/>
    </xf>
    <xf numFmtId="3" fontId="1" fillId="10" borderId="47" xfId="0" applyNumberFormat="1" applyFont="1" applyFill="1" applyBorder="1" applyAlignment="1">
      <alignment horizontal="center"/>
    </xf>
    <xf numFmtId="0" fontId="3" fillId="5" borderId="6" xfId="0" applyFont="1" applyFill="1" applyBorder="1" applyAlignment="1">
      <alignment horizontal="center" vertical="center"/>
    </xf>
    <xf numFmtId="3" fontId="1" fillId="0" borderId="41" xfId="0" applyNumberFormat="1" applyFont="1" applyBorder="1" applyAlignment="1">
      <alignment horizontal="center"/>
    </xf>
    <xf numFmtId="3" fontId="1" fillId="0" borderId="42"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0" fontId="3" fillId="5" borderId="31"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28" xfId="0" applyFont="1" applyFill="1" applyBorder="1" applyAlignment="1">
      <alignment horizontal="center" vertical="center"/>
    </xf>
    <xf numFmtId="0" fontId="3" fillId="12" borderId="30" xfId="0" applyFont="1" applyFill="1" applyBorder="1" applyAlignment="1">
      <alignment horizontal="center" vertical="center"/>
    </xf>
    <xf numFmtId="0" fontId="3" fillId="12" borderId="31" xfId="0" applyFont="1" applyFill="1" applyBorder="1" applyAlignment="1">
      <alignment horizontal="center" vertical="center"/>
    </xf>
    <xf numFmtId="0" fontId="3" fillId="12" borderId="35" xfId="0" applyFont="1" applyFill="1" applyBorder="1" applyAlignment="1">
      <alignment horizontal="center" vertical="center"/>
    </xf>
    <xf numFmtId="0" fontId="3" fillId="12" borderId="37" xfId="0" applyFont="1" applyFill="1" applyBorder="1" applyAlignment="1">
      <alignment horizontal="center" vertical="center"/>
    </xf>
    <xf numFmtId="0" fontId="3" fillId="12" borderId="29" xfId="0" applyFont="1" applyFill="1" applyBorder="1" applyAlignment="1">
      <alignment horizontal="center" vertical="center"/>
    </xf>
    <xf numFmtId="0" fontId="3" fillId="12" borderId="6" xfId="0" applyFont="1" applyFill="1" applyBorder="1" applyAlignment="1">
      <alignment horizontal="center" vertical="center"/>
    </xf>
    <xf numFmtId="0" fontId="3" fillId="0" borderId="32"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3" xfId="0" applyFont="1" applyFill="1" applyBorder="1" applyAlignment="1">
      <alignment horizontal="center" vertical="center"/>
    </xf>
    <xf numFmtId="0" fontId="3" fillId="11" borderId="39" xfId="0" applyFont="1" applyFill="1" applyBorder="1" applyAlignment="1">
      <alignment horizontal="center" vertical="center"/>
    </xf>
    <xf numFmtId="0" fontId="3" fillId="11" borderId="28" xfId="0" applyFont="1" applyFill="1" applyBorder="1" applyAlignment="1">
      <alignment horizontal="center"/>
    </xf>
    <xf numFmtId="0" fontId="3" fillId="11" borderId="29" xfId="0" applyFont="1" applyFill="1" applyBorder="1" applyAlignment="1">
      <alignment horizontal="center"/>
    </xf>
    <xf numFmtId="0" fontId="3" fillId="3" borderId="6" xfId="0" applyFont="1" applyFill="1" applyBorder="1" applyAlignment="1">
      <alignment horizontal="center" vertical="center"/>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3"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9" borderId="31" xfId="0" applyFont="1" applyFill="1" applyBorder="1" applyAlignment="1">
      <alignment horizontal="center" vertical="center"/>
    </xf>
    <xf numFmtId="0" fontId="1" fillId="9" borderId="37" xfId="0" applyFont="1" applyFill="1" applyBorder="1" applyAlignment="1">
      <alignment horizontal="center" vertical="center"/>
    </xf>
    <xf numFmtId="0" fontId="1" fillId="9" borderId="28" xfId="0" applyFont="1" applyFill="1" applyBorder="1" applyAlignment="1">
      <alignment horizontal="center" vertical="center"/>
    </xf>
    <xf numFmtId="0" fontId="1" fillId="9" borderId="29" xfId="0" applyFont="1" applyFill="1" applyBorder="1" applyAlignment="1">
      <alignment horizontal="center" vertical="center"/>
    </xf>
    <xf numFmtId="0" fontId="1" fillId="9" borderId="30" xfId="0" applyFont="1" applyFill="1" applyBorder="1" applyAlignment="1">
      <alignment horizontal="center" vertical="center"/>
    </xf>
    <xf numFmtId="0" fontId="3" fillId="0" borderId="34" xfId="0" applyFont="1" applyBorder="1" applyAlignment="1">
      <alignment vertical="top"/>
    </xf>
    <xf numFmtId="0" fontId="1" fillId="9" borderId="31"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0" fontId="3" fillId="8" borderId="28" xfId="0" applyFont="1" applyFill="1" applyBorder="1" applyAlignment="1">
      <alignment horizontal="center" wrapText="1"/>
    </xf>
    <xf numFmtId="0" fontId="3" fillId="8" borderId="29" xfId="0" applyFont="1" applyFill="1" applyBorder="1" applyAlignment="1">
      <alignment horizontal="center" wrapText="1"/>
    </xf>
    <xf numFmtId="0" fontId="3" fillId="8" borderId="30" xfId="0" applyFont="1" applyFill="1" applyBorder="1" applyAlignment="1">
      <alignment horizontal="center" wrapText="1"/>
    </xf>
    <xf numFmtId="0" fontId="3" fillId="8" borderId="28" xfId="0" applyFont="1" applyFill="1" applyBorder="1" applyAlignment="1">
      <alignment horizontal="center"/>
    </xf>
    <xf numFmtId="0" fontId="3" fillId="8" borderId="29" xfId="0" applyFont="1" applyFill="1" applyBorder="1" applyAlignment="1">
      <alignment horizontal="center"/>
    </xf>
    <xf numFmtId="0" fontId="3" fillId="8" borderId="30" xfId="0" applyFont="1" applyFill="1" applyBorder="1" applyAlignment="1">
      <alignment horizontal="center"/>
    </xf>
    <xf numFmtId="0" fontId="3" fillId="8" borderId="28"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30" xfId="0" applyFont="1" applyFill="1" applyBorder="1" applyAlignment="1">
      <alignment horizontal="center" vertical="center"/>
    </xf>
    <xf numFmtId="0" fontId="3" fillId="7" borderId="28" xfId="0" applyFont="1" applyFill="1" applyBorder="1" applyAlignment="1">
      <alignment horizontal="center" wrapText="1"/>
    </xf>
    <xf numFmtId="0" fontId="3" fillId="7" borderId="29" xfId="0" applyFont="1" applyFill="1" applyBorder="1" applyAlignment="1">
      <alignment horizontal="center" wrapText="1"/>
    </xf>
    <xf numFmtId="0" fontId="3" fillId="7" borderId="30" xfId="0" applyFont="1" applyFill="1" applyBorder="1" applyAlignment="1">
      <alignment horizontal="center" wrapText="1"/>
    </xf>
    <xf numFmtId="0" fontId="3" fillId="7" borderId="28"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49" fontId="3" fillId="0" borderId="0" xfId="0" applyNumberFormat="1" applyFont="1" applyFill="1" applyBorder="1" applyAlignment="1"/>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19" xfId="0" applyNumberFormat="1" applyFont="1" applyBorder="1" applyAlignment="1">
      <alignment horizontal="left" vertical="justify"/>
    </xf>
    <xf numFmtId="0" fontId="3" fillId="3" borderId="6" xfId="0" applyFont="1" applyFill="1" applyBorder="1" applyAlignment="1">
      <alignment horizontal="center"/>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9" xfId="0" applyNumberFormat="1" applyFont="1" applyBorder="1" applyAlignment="1">
      <alignment horizontal="center" vertical="justify"/>
    </xf>
    <xf numFmtId="49" fontId="3" fillId="0" borderId="10" xfId="0" applyNumberFormat="1" applyFont="1" applyBorder="1" applyAlignment="1">
      <alignment horizontal="center"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cellXfs>
  <cellStyles count="2">
    <cellStyle name="Normal" xfId="0" builtinId="0"/>
    <cellStyle name="Normal 2 2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114</xdr:row>
      <xdr:rowOff>250032</xdr:rowOff>
    </xdr:from>
    <xdr:to>
      <xdr:col>23</xdr:col>
      <xdr:colOff>133350</xdr:colOff>
      <xdr:row>114</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118</xdr:row>
      <xdr:rowOff>0</xdr:rowOff>
    </xdr:from>
    <xdr:to>
      <xdr:col>11</xdr:col>
      <xdr:colOff>133350</xdr:colOff>
      <xdr:row>118</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57</xdr:row>
      <xdr:rowOff>0</xdr:rowOff>
    </xdr:from>
    <xdr:to>
      <xdr:col>11</xdr:col>
      <xdr:colOff>0</xdr:colOff>
      <xdr:row>57</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57</xdr:row>
      <xdr:rowOff>0</xdr:rowOff>
    </xdr:from>
    <xdr:to>
      <xdr:col>11</xdr:col>
      <xdr:colOff>0</xdr:colOff>
      <xdr:row>57</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57</xdr:row>
      <xdr:rowOff>0</xdr:rowOff>
    </xdr:from>
    <xdr:to>
      <xdr:col>11</xdr:col>
      <xdr:colOff>0</xdr:colOff>
      <xdr:row>57</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63</xdr:row>
      <xdr:rowOff>0</xdr:rowOff>
    </xdr:from>
    <xdr:to>
      <xdr:col>5</xdr:col>
      <xdr:colOff>0</xdr:colOff>
      <xdr:row>63</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00"/>
  <sheetViews>
    <sheetView tabSelected="1" zoomScale="85" zoomScaleNormal="85" zoomScaleSheetLayoutView="70" zoomScalePageLayoutView="70" workbookViewId="0">
      <selection activeCell="D12" sqref="D12"/>
    </sheetView>
  </sheetViews>
  <sheetFormatPr baseColWidth="10" defaultColWidth="7.625" defaultRowHeight="16.5" x14ac:dyDescent="0.3"/>
  <cols>
    <col min="1" max="1" width="57.625" style="1" customWidth="1"/>
    <col min="2" max="2" width="11" style="1" customWidth="1"/>
    <col min="3" max="3" width="10.25" style="1" customWidth="1"/>
    <col min="4" max="4" width="8.375" style="1" customWidth="1"/>
    <col min="5" max="5" width="9.25" style="1" bestFit="1" customWidth="1"/>
    <col min="6" max="6" width="10.375" style="1" bestFit="1" customWidth="1"/>
    <col min="7" max="7" width="10.75" style="1" bestFit="1" customWidth="1"/>
    <col min="8" max="8" width="8" style="1" bestFit="1" customWidth="1"/>
    <col min="9" max="9" width="9.375" style="1" customWidth="1"/>
    <col min="10" max="10" width="9.75" style="1" customWidth="1"/>
    <col min="11" max="11" width="10.25" style="1" customWidth="1"/>
    <col min="12" max="12" width="9.75" style="1" customWidth="1"/>
    <col min="13" max="13" width="10.5" style="1" customWidth="1"/>
    <col min="14" max="14" width="9.5" style="1" customWidth="1"/>
    <col min="15" max="15" width="8.625" style="1" bestFit="1" customWidth="1"/>
    <col min="16" max="16" width="11.625" style="1" customWidth="1"/>
    <col min="17" max="17" width="10.25" style="1" bestFit="1" customWidth="1"/>
    <col min="18" max="18" width="14.625" style="1" bestFit="1" customWidth="1"/>
    <col min="19" max="19" width="11.375" style="1" bestFit="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379" t="s">
        <v>0</v>
      </c>
      <c r="C3" s="379"/>
      <c r="D3" s="379"/>
      <c r="E3" s="379"/>
      <c r="F3" s="379"/>
      <c r="G3" s="379"/>
      <c r="H3" s="379"/>
      <c r="I3" s="379"/>
      <c r="J3" s="379"/>
      <c r="K3" s="379"/>
      <c r="L3" s="379"/>
      <c r="M3" s="379"/>
      <c r="N3" s="379"/>
      <c r="O3" s="379"/>
      <c r="P3" s="379"/>
      <c r="Q3" s="379"/>
      <c r="R3" s="379"/>
      <c r="S3" s="379"/>
    </row>
    <row r="5" spans="1:24" x14ac:dyDescent="0.3">
      <c r="C5" s="380" t="s">
        <v>1</v>
      </c>
      <c r="D5" s="380"/>
      <c r="E5" s="380"/>
      <c r="F5" s="380"/>
      <c r="G5" s="380"/>
      <c r="H5" s="2"/>
      <c r="I5" s="3" t="s">
        <v>214</v>
      </c>
      <c r="J5" s="3"/>
      <c r="K5" s="3"/>
      <c r="L5" s="3"/>
      <c r="M5" s="3"/>
      <c r="N5" s="3"/>
      <c r="O5" s="3"/>
      <c r="P5" s="3"/>
      <c r="Q5" s="3"/>
      <c r="R5" s="3"/>
      <c r="S5" s="3"/>
      <c r="T5" s="3"/>
      <c r="U5" s="3"/>
      <c r="V5" s="4"/>
      <c r="W5" s="4"/>
      <c r="X5" s="4"/>
    </row>
    <row r="6" spans="1:24" ht="17.25" thickBot="1" x14ac:dyDescent="0.35"/>
    <row r="7" spans="1:24" ht="17.25" thickTop="1" x14ac:dyDescent="0.3">
      <c r="A7" s="5" t="s">
        <v>2</v>
      </c>
      <c r="B7" s="381" t="s">
        <v>226</v>
      </c>
      <c r="C7" s="381"/>
      <c r="D7" s="381"/>
      <c r="E7" s="381"/>
      <c r="F7" s="381"/>
      <c r="G7" s="381"/>
      <c r="H7" s="381"/>
      <c r="I7" s="381"/>
      <c r="J7" s="381"/>
      <c r="K7" s="381"/>
      <c r="L7" s="381"/>
      <c r="M7" s="381"/>
      <c r="N7" s="381"/>
      <c r="O7" s="381"/>
      <c r="P7" s="381"/>
      <c r="Q7" s="382"/>
    </row>
    <row r="8" spans="1:24" x14ac:dyDescent="0.3">
      <c r="A8" s="6" t="s">
        <v>3</v>
      </c>
      <c r="B8" s="383" t="s">
        <v>215</v>
      </c>
      <c r="C8" s="383"/>
      <c r="D8" s="383"/>
      <c r="E8" s="383"/>
      <c r="F8" s="383"/>
      <c r="G8" s="383"/>
      <c r="H8" s="383"/>
      <c r="I8" s="383"/>
      <c r="J8" s="383"/>
      <c r="K8" s="383"/>
      <c r="L8" s="383"/>
      <c r="M8" s="383"/>
      <c r="N8" s="383"/>
      <c r="O8" s="383"/>
      <c r="P8" s="383"/>
      <c r="Q8" s="384"/>
    </row>
    <row r="9" spans="1:24" ht="17.25" thickBot="1" x14ac:dyDescent="0.35">
      <c r="A9" s="7" t="s">
        <v>4</v>
      </c>
      <c r="B9" s="385" t="s">
        <v>216</v>
      </c>
      <c r="C9" s="385"/>
      <c r="D9" s="385"/>
      <c r="E9" s="385"/>
      <c r="F9" s="385"/>
      <c r="G9" s="385"/>
      <c r="H9" s="385"/>
      <c r="I9" s="385"/>
      <c r="J9" s="385"/>
      <c r="K9" s="385"/>
      <c r="L9" s="385"/>
      <c r="M9" s="385"/>
      <c r="N9" s="385"/>
      <c r="O9" s="385"/>
      <c r="P9" s="385"/>
      <c r="Q9" s="386"/>
    </row>
    <row r="10" spans="1:24" ht="17.25" thickTop="1" x14ac:dyDescent="0.3">
      <c r="A10" s="8"/>
      <c r="B10" s="9"/>
      <c r="C10" s="9"/>
      <c r="D10" s="9"/>
      <c r="E10" s="9"/>
      <c r="F10" s="9"/>
      <c r="G10" s="9"/>
      <c r="H10" s="9"/>
      <c r="I10" s="9"/>
      <c r="J10" s="9"/>
      <c r="K10" s="9"/>
      <c r="L10" s="9"/>
      <c r="M10" s="9"/>
      <c r="N10" s="9"/>
      <c r="O10" s="9"/>
      <c r="P10" s="9"/>
      <c r="Q10" s="9"/>
    </row>
    <row r="11" spans="1:24" x14ac:dyDescent="0.3">
      <c r="A11" s="10" t="s">
        <v>5</v>
      </c>
      <c r="B11" s="248" t="s">
        <v>217</v>
      </c>
      <c r="C11" s="12"/>
      <c r="D11" s="12"/>
      <c r="E11" s="12"/>
      <c r="F11" s="12"/>
      <c r="G11" s="12"/>
      <c r="H11" s="12"/>
      <c r="I11" s="12"/>
      <c r="J11" s="12"/>
      <c r="K11" s="12"/>
      <c r="L11" s="12"/>
      <c r="M11" s="12"/>
      <c r="N11" s="12"/>
      <c r="O11" s="12"/>
      <c r="P11" s="12"/>
      <c r="Q11" s="12"/>
    </row>
    <row r="12" spans="1:24" ht="36.75" customHeight="1" x14ac:dyDescent="0.3">
      <c r="A12" s="10" t="s">
        <v>6</v>
      </c>
      <c r="B12" s="11"/>
      <c r="C12" s="12"/>
      <c r="D12" s="12"/>
      <c r="E12" s="12"/>
      <c r="F12" s="12"/>
      <c r="G12" s="12"/>
      <c r="H12" s="12"/>
      <c r="I12" s="12"/>
      <c r="J12" s="12"/>
      <c r="K12" s="12"/>
      <c r="L12" s="12"/>
      <c r="M12" s="12"/>
      <c r="N12" s="12"/>
      <c r="O12" s="12"/>
      <c r="P12" s="12"/>
      <c r="Q12" s="12"/>
    </row>
    <row r="13" spans="1:24" ht="17.25" thickBot="1" x14ac:dyDescent="0.35">
      <c r="A13" s="13"/>
      <c r="B13" s="12"/>
      <c r="C13" s="12"/>
      <c r="D13" s="12"/>
      <c r="E13" s="12"/>
      <c r="F13" s="12"/>
      <c r="G13" s="12"/>
      <c r="H13" s="12"/>
      <c r="I13" s="12"/>
      <c r="J13" s="12"/>
      <c r="K13" s="12"/>
      <c r="L13" s="12"/>
      <c r="M13" s="12"/>
      <c r="N13" s="12"/>
      <c r="O13" s="12"/>
      <c r="P13" s="12"/>
      <c r="Q13" s="12"/>
    </row>
    <row r="14" spans="1:24" ht="52.5" customHeight="1" thickBot="1" x14ac:dyDescent="0.35">
      <c r="A14" s="387" t="s">
        <v>7</v>
      </c>
      <c r="B14" s="388"/>
      <c r="C14" s="388"/>
      <c r="D14" s="388"/>
      <c r="E14" s="388"/>
      <c r="F14" s="388"/>
      <c r="G14" s="388"/>
      <c r="H14" s="388"/>
      <c r="I14" s="388"/>
      <c r="J14" s="388"/>
      <c r="K14" s="388"/>
      <c r="L14" s="388"/>
      <c r="M14" s="388"/>
      <c r="N14" s="388"/>
      <c r="O14" s="388"/>
      <c r="P14" s="388"/>
      <c r="Q14" s="389"/>
      <c r="R14" s="14" t="s">
        <v>8</v>
      </c>
      <c r="S14" s="14" t="s">
        <v>9</v>
      </c>
      <c r="T14" s="15" t="s">
        <v>10</v>
      </c>
    </row>
    <row r="15" spans="1:24" ht="17.25" thickBot="1" x14ac:dyDescent="0.35">
      <c r="A15" s="377" t="s">
        <v>216</v>
      </c>
      <c r="B15" s="378"/>
      <c r="C15" s="378"/>
      <c r="D15" s="378"/>
      <c r="E15" s="378"/>
      <c r="F15" s="378"/>
      <c r="G15" s="378"/>
      <c r="H15" s="378"/>
      <c r="I15" s="378"/>
      <c r="J15" s="378"/>
      <c r="K15" s="378"/>
      <c r="L15" s="378"/>
      <c r="M15" s="378"/>
      <c r="N15" s="378"/>
      <c r="O15" s="378"/>
      <c r="P15" s="378"/>
      <c r="Q15" s="378"/>
      <c r="R15" s="16"/>
      <c r="S15" s="16"/>
      <c r="T15" s="17"/>
    </row>
    <row r="16" spans="1:24" x14ac:dyDescent="0.3">
      <c r="A16" s="375" t="s">
        <v>11</v>
      </c>
      <c r="B16" s="375"/>
      <c r="C16" s="375"/>
      <c r="D16" s="375"/>
      <c r="E16" s="375"/>
      <c r="F16" s="375"/>
      <c r="G16" s="375"/>
      <c r="H16" s="375"/>
      <c r="I16" s="375"/>
      <c r="J16" s="375"/>
      <c r="K16" s="375"/>
      <c r="L16" s="375"/>
      <c r="M16" s="375"/>
      <c r="N16" s="375"/>
      <c r="O16" s="375"/>
      <c r="P16" s="375"/>
      <c r="Q16" s="375"/>
      <c r="R16" s="375"/>
      <c r="S16" s="375"/>
      <c r="T16" s="375"/>
    </row>
    <row r="18" spans="1:21" x14ac:dyDescent="0.3">
      <c r="A18" s="373" t="s">
        <v>12</v>
      </c>
      <c r="B18" s="373" t="s">
        <v>13</v>
      </c>
      <c r="C18" s="373" t="s">
        <v>14</v>
      </c>
      <c r="D18" s="373" t="s">
        <v>15</v>
      </c>
      <c r="E18" s="376" t="s">
        <v>16</v>
      </c>
      <c r="F18" s="376"/>
      <c r="G18" s="376"/>
      <c r="H18" s="376"/>
      <c r="I18" s="376"/>
      <c r="J18" s="373" t="s">
        <v>17</v>
      </c>
      <c r="K18" s="332" t="s">
        <v>18</v>
      </c>
      <c r="L18" s="332"/>
      <c r="M18" s="332"/>
      <c r="N18" s="373" t="s">
        <v>19</v>
      </c>
      <c r="O18" s="374" t="s">
        <v>20</v>
      </c>
      <c r="P18" s="374"/>
      <c r="Q18" s="374"/>
      <c r="R18" s="374"/>
      <c r="S18" s="373" t="s">
        <v>21</v>
      </c>
      <c r="T18" s="373" t="s">
        <v>22</v>
      </c>
      <c r="U18" s="373" t="s">
        <v>10</v>
      </c>
    </row>
    <row r="19" spans="1:21" x14ac:dyDescent="0.3">
      <c r="A19" s="373"/>
      <c r="B19" s="373"/>
      <c r="C19" s="373"/>
      <c r="D19" s="373"/>
      <c r="E19" s="373" t="s">
        <v>23</v>
      </c>
      <c r="F19" s="373" t="s">
        <v>24</v>
      </c>
      <c r="G19" s="373" t="s">
        <v>25</v>
      </c>
      <c r="H19" s="373" t="s">
        <v>26</v>
      </c>
      <c r="I19" s="373" t="s">
        <v>27</v>
      </c>
      <c r="J19" s="373"/>
      <c r="K19" s="332"/>
      <c r="L19" s="332"/>
      <c r="M19" s="332"/>
      <c r="N19" s="373"/>
      <c r="O19" s="374" t="s">
        <v>28</v>
      </c>
      <c r="P19" s="374"/>
      <c r="Q19" s="374" t="s">
        <v>29</v>
      </c>
      <c r="R19" s="374"/>
      <c r="S19" s="373"/>
      <c r="T19" s="373"/>
      <c r="U19" s="373"/>
    </row>
    <row r="20" spans="1:21" ht="39.75" customHeight="1" x14ac:dyDescent="0.3">
      <c r="A20" s="373"/>
      <c r="B20" s="373"/>
      <c r="C20" s="373"/>
      <c r="D20" s="373"/>
      <c r="E20" s="373" t="s">
        <v>23</v>
      </c>
      <c r="F20" s="373" t="s">
        <v>24</v>
      </c>
      <c r="G20" s="373" t="s">
        <v>25</v>
      </c>
      <c r="H20" s="373" t="s">
        <v>30</v>
      </c>
      <c r="I20" s="373" t="s">
        <v>27</v>
      </c>
      <c r="J20" s="373"/>
      <c r="K20" s="19" t="s">
        <v>31</v>
      </c>
      <c r="L20" s="19" t="s">
        <v>32</v>
      </c>
      <c r="M20" s="19" t="s">
        <v>33</v>
      </c>
      <c r="N20" s="373"/>
      <c r="O20" s="20" t="s">
        <v>34</v>
      </c>
      <c r="P20" s="20" t="s">
        <v>35</v>
      </c>
      <c r="Q20" s="20" t="s">
        <v>36</v>
      </c>
      <c r="R20" s="20" t="s">
        <v>37</v>
      </c>
      <c r="S20" s="373"/>
      <c r="T20" s="373"/>
      <c r="U20" s="373"/>
    </row>
    <row r="21" spans="1:21" x14ac:dyDescent="0.3">
      <c r="A21" s="249" t="s">
        <v>218</v>
      </c>
      <c r="B21" s="21"/>
      <c r="C21" s="22"/>
      <c r="D21" s="23" t="s">
        <v>182</v>
      </c>
      <c r="E21" s="22"/>
      <c r="F21" s="23">
        <v>1</v>
      </c>
      <c r="G21" s="23"/>
      <c r="H21" s="23"/>
      <c r="I21" s="23"/>
      <c r="J21" s="23">
        <v>224</v>
      </c>
      <c r="K21" s="23" t="s">
        <v>224</v>
      </c>
      <c r="L21" s="23"/>
      <c r="M21" s="23"/>
      <c r="N21" s="23"/>
      <c r="O21" s="22"/>
      <c r="P21" s="22"/>
      <c r="Q21" s="22"/>
      <c r="R21" s="22"/>
      <c r="S21" s="22" t="s">
        <v>225</v>
      </c>
      <c r="T21" s="22" t="s">
        <v>225</v>
      </c>
      <c r="U21" s="24"/>
    </row>
    <row r="22" spans="1:21" x14ac:dyDescent="0.3">
      <c r="A22" s="249" t="s">
        <v>219</v>
      </c>
      <c r="B22" s="25"/>
      <c r="C22" s="18"/>
      <c r="D22" s="23" t="s">
        <v>182</v>
      </c>
      <c r="E22" s="18"/>
      <c r="F22" s="26">
        <v>1</v>
      </c>
      <c r="G22" s="26"/>
      <c r="H22" s="26"/>
      <c r="I22" s="26"/>
      <c r="J22" s="26">
        <v>242</v>
      </c>
      <c r="K22" s="26" t="s">
        <v>224</v>
      </c>
      <c r="L22" s="26"/>
      <c r="M22" s="26"/>
      <c r="N22" s="26" t="s">
        <v>224</v>
      </c>
      <c r="O22" s="18"/>
      <c r="P22" s="18"/>
      <c r="Q22" s="18"/>
      <c r="R22" s="18"/>
      <c r="S22" s="22" t="s">
        <v>225</v>
      </c>
      <c r="T22" s="22" t="s">
        <v>225</v>
      </c>
      <c r="U22" s="27"/>
    </row>
    <row r="23" spans="1:21" x14ac:dyDescent="0.3">
      <c r="A23" s="249" t="s">
        <v>220</v>
      </c>
      <c r="B23" s="25"/>
      <c r="C23" s="18"/>
      <c r="D23" s="23" t="s">
        <v>182</v>
      </c>
      <c r="E23" s="18"/>
      <c r="F23" s="26">
        <v>1</v>
      </c>
      <c r="G23" s="26"/>
      <c r="H23" s="26"/>
      <c r="I23" s="26"/>
      <c r="J23" s="26">
        <v>238</v>
      </c>
      <c r="K23" s="26" t="s">
        <v>224</v>
      </c>
      <c r="L23" s="26"/>
      <c r="M23" s="26"/>
      <c r="N23" s="26" t="s">
        <v>224</v>
      </c>
      <c r="O23" s="18"/>
      <c r="P23" s="18"/>
      <c r="Q23" s="18"/>
      <c r="R23" s="18"/>
      <c r="S23" s="22" t="s">
        <v>225</v>
      </c>
      <c r="T23" s="22" t="s">
        <v>225</v>
      </c>
      <c r="U23" s="27"/>
    </row>
    <row r="24" spans="1:21" x14ac:dyDescent="0.3">
      <c r="A24" s="249" t="s">
        <v>221</v>
      </c>
      <c r="B24" s="25"/>
      <c r="C24" s="18"/>
      <c r="D24" s="23" t="s">
        <v>182</v>
      </c>
      <c r="E24" s="18"/>
      <c r="F24" s="26">
        <v>1</v>
      </c>
      <c r="G24" s="26"/>
      <c r="H24" s="26"/>
      <c r="I24" s="26"/>
      <c r="J24" s="26">
        <v>250</v>
      </c>
      <c r="K24" s="26" t="s">
        <v>224</v>
      </c>
      <c r="L24" s="26"/>
      <c r="M24" s="26"/>
      <c r="N24" s="26" t="s">
        <v>224</v>
      </c>
      <c r="O24" s="18"/>
      <c r="P24" s="18"/>
      <c r="Q24" s="18"/>
      <c r="R24" s="18"/>
      <c r="S24" s="22" t="s">
        <v>225</v>
      </c>
      <c r="T24" s="22" t="s">
        <v>225</v>
      </c>
      <c r="U24" s="27"/>
    </row>
    <row r="25" spans="1:21" x14ac:dyDescent="0.3">
      <c r="A25" s="250" t="s">
        <v>222</v>
      </c>
      <c r="B25" s="25"/>
      <c r="C25" s="18"/>
      <c r="D25" s="23" t="s">
        <v>182</v>
      </c>
      <c r="E25" s="18"/>
      <c r="F25" s="26">
        <v>1</v>
      </c>
      <c r="G25" s="26"/>
      <c r="H25" s="26"/>
      <c r="I25" s="26"/>
      <c r="J25" s="26">
        <v>212</v>
      </c>
      <c r="K25" s="26" t="s">
        <v>224</v>
      </c>
      <c r="L25" s="26"/>
      <c r="M25" s="26"/>
      <c r="N25" s="26" t="s">
        <v>224</v>
      </c>
      <c r="O25" s="18"/>
      <c r="P25" s="18"/>
      <c r="Q25" s="18"/>
      <c r="R25" s="18"/>
      <c r="S25" s="22" t="s">
        <v>225</v>
      </c>
      <c r="T25" s="22" t="s">
        <v>225</v>
      </c>
      <c r="U25" s="27"/>
    </row>
    <row r="26" spans="1:21" x14ac:dyDescent="0.3">
      <c r="A26" s="249" t="s">
        <v>223</v>
      </c>
      <c r="B26" s="25"/>
      <c r="C26" s="18"/>
      <c r="D26" s="23" t="s">
        <v>182</v>
      </c>
      <c r="E26" s="18"/>
      <c r="F26" s="26">
        <v>1</v>
      </c>
      <c r="G26" s="26"/>
      <c r="H26" s="26"/>
      <c r="I26" s="26"/>
      <c r="J26" s="26">
        <v>245</v>
      </c>
      <c r="K26" s="26" t="s">
        <v>224</v>
      </c>
      <c r="L26" s="26"/>
      <c r="M26" s="26"/>
      <c r="N26" s="26" t="s">
        <v>224</v>
      </c>
      <c r="O26" s="18"/>
      <c r="P26" s="18"/>
      <c r="Q26" s="18"/>
      <c r="R26" s="18"/>
      <c r="S26" s="22" t="s">
        <v>225</v>
      </c>
      <c r="T26" s="22" t="s">
        <v>225</v>
      </c>
      <c r="U26" s="27"/>
    </row>
    <row r="27" spans="1:21" x14ac:dyDescent="0.3">
      <c r="A27" s="249" t="s">
        <v>227</v>
      </c>
      <c r="B27" s="25"/>
      <c r="C27" s="18"/>
      <c r="D27" s="23" t="s">
        <v>182</v>
      </c>
      <c r="E27" s="18"/>
      <c r="F27" s="26">
        <v>1</v>
      </c>
      <c r="G27" s="26"/>
      <c r="H27" s="26"/>
      <c r="I27" s="26"/>
      <c r="J27" s="26">
        <v>7</v>
      </c>
      <c r="K27" s="26"/>
      <c r="L27" s="26"/>
      <c r="M27" s="26"/>
      <c r="N27" s="26"/>
      <c r="O27" s="18"/>
      <c r="P27" s="26" t="s">
        <v>217</v>
      </c>
      <c r="Q27" s="18"/>
      <c r="R27" s="18"/>
      <c r="S27" s="18"/>
      <c r="T27" s="18"/>
      <c r="U27" s="27"/>
    </row>
    <row r="28" spans="1:21" x14ac:dyDescent="0.3">
      <c r="A28" s="372" t="s">
        <v>38</v>
      </c>
      <c r="B28" s="372"/>
      <c r="C28" s="372"/>
      <c r="D28" s="372"/>
      <c r="E28" s="372"/>
      <c r="F28" s="372"/>
      <c r="G28" s="372"/>
      <c r="H28" s="372"/>
      <c r="I28" s="372"/>
      <c r="J28" s="372"/>
      <c r="K28" s="372"/>
      <c r="L28" s="372"/>
      <c r="M28" s="372"/>
      <c r="N28" s="372"/>
    </row>
    <row r="29" spans="1:21" x14ac:dyDescent="0.3">
      <c r="A29" s="28"/>
    </row>
    <row r="30" spans="1:21" x14ac:dyDescent="0.3">
      <c r="A30" s="29" t="s">
        <v>39</v>
      </c>
      <c r="B30" s="29"/>
      <c r="C30" s="29"/>
      <c r="D30" s="29"/>
      <c r="E30" s="29"/>
      <c r="F30" s="29"/>
      <c r="G30" s="29"/>
      <c r="H30" s="29"/>
      <c r="I30" s="29"/>
      <c r="J30" s="29"/>
      <c r="K30" s="29"/>
      <c r="L30" s="29"/>
      <c r="M30" s="29"/>
      <c r="N30" s="29"/>
      <c r="O30" s="29"/>
      <c r="P30" s="29"/>
      <c r="Q30" s="29"/>
      <c r="R30" s="29"/>
      <c r="S30" s="29"/>
    </row>
    <row r="31" spans="1:21" x14ac:dyDescent="0.3">
      <c r="A31" s="30" t="s">
        <v>40</v>
      </c>
      <c r="B31" s="354" t="s">
        <v>23</v>
      </c>
      <c r="C31" s="355"/>
      <c r="D31" s="355"/>
      <c r="E31" s="355"/>
      <c r="F31" s="356"/>
      <c r="G31" s="29"/>
      <c r="H31" s="354" t="s">
        <v>41</v>
      </c>
      <c r="I31" s="355"/>
      <c r="J31" s="355"/>
      <c r="K31" s="355"/>
      <c r="L31" s="355"/>
      <c r="M31" s="356"/>
      <c r="N31" s="354" t="s">
        <v>42</v>
      </c>
      <c r="O31" s="355"/>
      <c r="P31" s="355"/>
      <c r="Q31" s="355"/>
      <c r="R31" s="355"/>
      <c r="S31" s="356"/>
    </row>
    <row r="32" spans="1:21" s="33" customFormat="1" x14ac:dyDescent="0.3">
      <c r="A32" s="31" t="s">
        <v>43</v>
      </c>
      <c r="B32" s="32">
        <v>2013</v>
      </c>
      <c r="C32" s="32">
        <v>2014</v>
      </c>
      <c r="D32" s="32">
        <v>2015</v>
      </c>
      <c r="E32" s="32">
        <v>2016</v>
      </c>
      <c r="F32" s="32">
        <v>2017</v>
      </c>
      <c r="G32" s="32">
        <v>2018</v>
      </c>
      <c r="H32" s="32">
        <v>2013</v>
      </c>
      <c r="I32" s="32">
        <v>2014</v>
      </c>
      <c r="J32" s="32">
        <v>2015</v>
      </c>
      <c r="K32" s="32">
        <v>2016</v>
      </c>
      <c r="L32" s="32">
        <v>2017</v>
      </c>
      <c r="M32" s="32">
        <v>2018</v>
      </c>
      <c r="N32" s="32">
        <v>2013</v>
      </c>
      <c r="O32" s="32">
        <v>2014</v>
      </c>
      <c r="P32" s="32">
        <v>2015</v>
      </c>
      <c r="Q32" s="32">
        <v>2016</v>
      </c>
      <c r="R32" s="32">
        <v>2017</v>
      </c>
      <c r="S32" s="32">
        <v>2018</v>
      </c>
    </row>
    <row r="33" spans="1:23" x14ac:dyDescent="0.3">
      <c r="A33" s="34" t="s">
        <v>44</v>
      </c>
      <c r="B33" s="35"/>
      <c r="C33" s="35"/>
      <c r="D33" s="35"/>
      <c r="E33" s="35"/>
      <c r="F33" s="35"/>
      <c r="G33" s="35"/>
      <c r="H33" s="35">
        <v>6</v>
      </c>
      <c r="I33" s="35">
        <v>6</v>
      </c>
      <c r="J33" s="35">
        <v>6</v>
      </c>
      <c r="K33" s="35">
        <v>6</v>
      </c>
      <c r="L33" s="35">
        <v>6</v>
      </c>
      <c r="M33" s="35">
        <v>6</v>
      </c>
      <c r="N33" s="35"/>
      <c r="O33" s="35"/>
      <c r="P33" s="35"/>
      <c r="Q33" s="35"/>
      <c r="R33" s="35"/>
      <c r="S33" s="36"/>
    </row>
    <row r="34" spans="1:23" x14ac:dyDescent="0.3">
      <c r="A34" s="37" t="s">
        <v>17</v>
      </c>
      <c r="B34" s="38"/>
      <c r="C34" s="38"/>
      <c r="D34" s="38"/>
      <c r="E34" s="38"/>
      <c r="F34" s="38"/>
      <c r="G34" s="38"/>
      <c r="H34" s="38">
        <v>1354</v>
      </c>
      <c r="I34" s="38">
        <v>1366</v>
      </c>
      <c r="J34" s="38">
        <v>1411</v>
      </c>
      <c r="K34" s="38">
        <v>1411</v>
      </c>
      <c r="L34" s="45">
        <v>1441</v>
      </c>
      <c r="M34" s="45">
        <v>1471</v>
      </c>
      <c r="N34" s="38"/>
      <c r="O34" s="38"/>
      <c r="P34" s="38"/>
      <c r="Q34" s="38"/>
      <c r="R34" s="38"/>
      <c r="S34" s="39"/>
    </row>
    <row r="35" spans="1:23" x14ac:dyDescent="0.3">
      <c r="A35" s="40"/>
      <c r="B35" s="41"/>
      <c r="C35" s="41"/>
      <c r="D35" s="41"/>
      <c r="E35" s="41"/>
      <c r="F35" s="41"/>
      <c r="G35" s="41"/>
      <c r="H35" s="41"/>
      <c r="I35" s="41"/>
      <c r="J35" s="41"/>
      <c r="K35" s="41"/>
      <c r="L35" s="41"/>
      <c r="M35" s="41"/>
      <c r="N35" s="41"/>
      <c r="O35" s="41"/>
      <c r="P35" s="4"/>
      <c r="Q35" s="4"/>
      <c r="R35" s="4"/>
      <c r="S35" s="4"/>
      <c r="T35" s="4"/>
      <c r="U35" s="4"/>
      <c r="V35" s="4"/>
      <c r="W35" s="4"/>
    </row>
    <row r="36" spans="1:23" x14ac:dyDescent="0.3">
      <c r="A36" s="29" t="s">
        <v>39</v>
      </c>
      <c r="B36" s="29"/>
      <c r="C36" s="29"/>
      <c r="D36" s="29"/>
      <c r="E36" s="29"/>
      <c r="F36" s="29"/>
      <c r="G36" s="29"/>
      <c r="H36" s="29"/>
      <c r="I36" s="29"/>
      <c r="J36" s="29"/>
      <c r="K36" s="29"/>
      <c r="L36" s="29"/>
      <c r="M36" s="29"/>
      <c r="N36" s="29"/>
      <c r="O36" s="29"/>
      <c r="P36" s="29"/>
      <c r="Q36" s="29"/>
      <c r="R36" s="29"/>
      <c r="S36" s="29"/>
    </row>
    <row r="37" spans="1:23" x14ac:dyDescent="0.3">
      <c r="A37" s="30" t="s">
        <v>40</v>
      </c>
      <c r="B37" s="354" t="s">
        <v>45</v>
      </c>
      <c r="C37" s="355"/>
      <c r="D37" s="355"/>
      <c r="E37" s="355"/>
      <c r="F37" s="356"/>
      <c r="G37" s="29"/>
      <c r="H37" s="354" t="s">
        <v>46</v>
      </c>
      <c r="I37" s="355"/>
      <c r="J37" s="355"/>
      <c r="K37" s="355"/>
      <c r="L37" s="355"/>
      <c r="M37" s="356"/>
      <c r="N37" s="354" t="s">
        <v>47</v>
      </c>
      <c r="O37" s="355"/>
      <c r="P37" s="355"/>
      <c r="Q37" s="355"/>
      <c r="R37" s="355"/>
      <c r="S37" s="356"/>
    </row>
    <row r="38" spans="1:23" s="33" customFormat="1" x14ac:dyDescent="0.3">
      <c r="A38" s="31" t="s">
        <v>43</v>
      </c>
      <c r="B38" s="32">
        <v>2013</v>
      </c>
      <c r="C38" s="32">
        <v>2014</v>
      </c>
      <c r="D38" s="32">
        <v>2015</v>
      </c>
      <c r="E38" s="32">
        <v>2016</v>
      </c>
      <c r="F38" s="32">
        <v>2017</v>
      </c>
      <c r="G38" s="32">
        <v>2018</v>
      </c>
      <c r="H38" s="32">
        <v>2013</v>
      </c>
      <c r="I38" s="32">
        <v>2014</v>
      </c>
      <c r="J38" s="32">
        <v>2015</v>
      </c>
      <c r="K38" s="32">
        <v>2016</v>
      </c>
      <c r="L38" s="32">
        <v>2017</v>
      </c>
      <c r="M38" s="32">
        <v>2018</v>
      </c>
      <c r="N38" s="32">
        <v>2013</v>
      </c>
      <c r="O38" s="32">
        <v>2014</v>
      </c>
      <c r="P38" s="32">
        <v>2015</v>
      </c>
      <c r="Q38" s="32">
        <v>2016</v>
      </c>
      <c r="R38" s="32">
        <v>2017</v>
      </c>
      <c r="S38" s="32">
        <v>2018</v>
      </c>
    </row>
    <row r="39" spans="1:23" x14ac:dyDescent="0.3">
      <c r="A39" s="34" t="s">
        <v>44</v>
      </c>
      <c r="B39" s="35">
        <v>1</v>
      </c>
      <c r="C39" s="35">
        <v>1</v>
      </c>
      <c r="D39" s="35">
        <v>1</v>
      </c>
      <c r="E39" s="35">
        <v>1</v>
      </c>
      <c r="F39" s="35">
        <v>1</v>
      </c>
      <c r="G39" s="35">
        <v>1</v>
      </c>
      <c r="H39" s="42"/>
      <c r="I39" s="42"/>
      <c r="J39" s="42"/>
      <c r="K39" s="42"/>
      <c r="L39" s="42"/>
      <c r="M39" s="42"/>
      <c r="N39" s="43">
        <f t="shared" ref="N39:S40" si="0">SUM(B33,H33,N33,B39,H39)</f>
        <v>7</v>
      </c>
      <c r="O39" s="43">
        <f t="shared" si="0"/>
        <v>7</v>
      </c>
      <c r="P39" s="43">
        <f t="shared" si="0"/>
        <v>7</v>
      </c>
      <c r="Q39" s="43">
        <f t="shared" si="0"/>
        <v>7</v>
      </c>
      <c r="R39" s="43">
        <f t="shared" si="0"/>
        <v>7</v>
      </c>
      <c r="S39" s="44">
        <f t="shared" si="0"/>
        <v>7</v>
      </c>
    </row>
    <row r="40" spans="1:23" x14ac:dyDescent="0.3">
      <c r="A40" s="37" t="s">
        <v>17</v>
      </c>
      <c r="B40" s="38">
        <v>7</v>
      </c>
      <c r="C40" s="38">
        <v>8</v>
      </c>
      <c r="D40" s="38">
        <v>7</v>
      </c>
      <c r="E40" s="38">
        <v>15</v>
      </c>
      <c r="F40" s="38">
        <v>15</v>
      </c>
      <c r="G40" s="38">
        <v>15</v>
      </c>
      <c r="H40" s="45"/>
      <c r="I40" s="45"/>
      <c r="J40" s="45"/>
      <c r="K40" s="45"/>
      <c r="L40" s="45"/>
      <c r="M40" s="45"/>
      <c r="N40" s="46">
        <f t="shared" si="0"/>
        <v>1361</v>
      </c>
      <c r="O40" s="46">
        <f t="shared" si="0"/>
        <v>1374</v>
      </c>
      <c r="P40" s="46">
        <f t="shared" si="0"/>
        <v>1418</v>
      </c>
      <c r="Q40" s="46">
        <f t="shared" si="0"/>
        <v>1426</v>
      </c>
      <c r="R40" s="46">
        <f t="shared" si="0"/>
        <v>1456</v>
      </c>
      <c r="S40" s="47">
        <f t="shared" si="0"/>
        <v>1486</v>
      </c>
    </row>
    <row r="41" spans="1:23" x14ac:dyDescent="0.3">
      <c r="A41" s="40"/>
      <c r="B41" s="41"/>
      <c r="C41" s="41"/>
      <c r="D41" s="41"/>
      <c r="E41" s="41"/>
      <c r="F41" s="41"/>
      <c r="G41" s="41"/>
      <c r="H41" s="41"/>
      <c r="I41" s="41"/>
      <c r="J41" s="41"/>
      <c r="K41" s="4"/>
      <c r="L41" s="4"/>
      <c r="M41" s="4"/>
      <c r="N41" s="4"/>
      <c r="O41" s="4"/>
      <c r="P41" s="4"/>
      <c r="Q41" s="4"/>
      <c r="R41" s="4"/>
      <c r="S41" s="4"/>
      <c r="T41" s="4"/>
    </row>
    <row r="42" spans="1:23" x14ac:dyDescent="0.3">
      <c r="A42" s="366" t="s">
        <v>48</v>
      </c>
      <c r="B42" s="367"/>
      <c r="C42" s="367"/>
      <c r="D42" s="367"/>
      <c r="E42" s="367"/>
      <c r="F42" s="367"/>
      <c r="G42" s="367"/>
      <c r="H42" s="367"/>
      <c r="I42" s="367"/>
      <c r="J42" s="367"/>
      <c r="K42" s="367"/>
      <c r="L42" s="367"/>
      <c r="M42" s="367"/>
      <c r="N42" s="367"/>
      <c r="O42" s="367"/>
      <c r="P42" s="367"/>
      <c r="Q42" s="367"/>
      <c r="R42" s="367"/>
      <c r="S42" s="368"/>
    </row>
    <row r="43" spans="1:23" x14ac:dyDescent="0.3">
      <c r="A43" s="48" t="s">
        <v>40</v>
      </c>
      <c r="B43" s="369" t="s">
        <v>23</v>
      </c>
      <c r="C43" s="370"/>
      <c r="D43" s="370"/>
      <c r="E43" s="370"/>
      <c r="F43" s="370"/>
      <c r="G43" s="371"/>
      <c r="H43" s="369" t="s">
        <v>41</v>
      </c>
      <c r="I43" s="370"/>
      <c r="J43" s="370"/>
      <c r="K43" s="370"/>
      <c r="L43" s="370"/>
      <c r="M43" s="371"/>
      <c r="N43" s="369" t="s">
        <v>42</v>
      </c>
      <c r="O43" s="370"/>
      <c r="P43" s="370"/>
      <c r="Q43" s="370"/>
      <c r="R43" s="370"/>
      <c r="S43" s="371"/>
    </row>
    <row r="44" spans="1:23" s="33" customFormat="1" x14ac:dyDescent="0.3">
      <c r="A44" s="49" t="s">
        <v>43</v>
      </c>
      <c r="B44" s="50">
        <v>2013</v>
      </c>
      <c r="C44" s="50">
        <v>2014</v>
      </c>
      <c r="D44" s="51">
        <v>2015</v>
      </c>
      <c r="E44" s="51">
        <v>2016</v>
      </c>
      <c r="F44" s="50">
        <v>2017</v>
      </c>
      <c r="G44" s="50">
        <v>2018</v>
      </c>
      <c r="H44" s="50">
        <v>2013</v>
      </c>
      <c r="I44" s="50">
        <v>2014</v>
      </c>
      <c r="J44" s="51">
        <v>2015</v>
      </c>
      <c r="K44" s="51">
        <v>2016</v>
      </c>
      <c r="L44" s="50">
        <v>2017</v>
      </c>
      <c r="M44" s="50">
        <v>2018</v>
      </c>
      <c r="N44" s="50">
        <v>2013</v>
      </c>
      <c r="O44" s="50">
        <v>2014</v>
      </c>
      <c r="P44" s="51">
        <v>2015</v>
      </c>
      <c r="Q44" s="51">
        <v>2016</v>
      </c>
      <c r="R44" s="50">
        <v>2017</v>
      </c>
      <c r="S44" s="50">
        <v>2018</v>
      </c>
    </row>
    <row r="45" spans="1:23" x14ac:dyDescent="0.3">
      <c r="A45" s="34" t="s">
        <v>44</v>
      </c>
      <c r="B45" s="35"/>
      <c r="C45" s="35"/>
      <c r="D45" s="35"/>
      <c r="E45" s="35"/>
      <c r="F45" s="35"/>
      <c r="G45" s="35"/>
      <c r="H45" s="35"/>
      <c r="I45" s="35"/>
      <c r="J45" s="35"/>
      <c r="K45" s="35"/>
      <c r="L45" s="35"/>
      <c r="M45" s="35"/>
      <c r="N45" s="35"/>
      <c r="O45" s="35"/>
      <c r="P45" s="35"/>
      <c r="Q45" s="35"/>
      <c r="R45" s="35"/>
      <c r="S45" s="36"/>
    </row>
    <row r="46" spans="1:23" x14ac:dyDescent="0.3">
      <c r="A46" s="37" t="s">
        <v>17</v>
      </c>
      <c r="B46" s="38"/>
      <c r="C46" s="38"/>
      <c r="D46" s="38"/>
      <c r="E46" s="38"/>
      <c r="F46" s="38"/>
      <c r="G46" s="38"/>
      <c r="H46" s="38"/>
      <c r="I46" s="38"/>
      <c r="J46" s="38"/>
      <c r="K46" s="38"/>
      <c r="L46" s="38"/>
      <c r="M46" s="38"/>
      <c r="N46" s="38"/>
      <c r="O46" s="38"/>
      <c r="P46" s="38"/>
      <c r="Q46" s="38"/>
      <c r="R46" s="38"/>
      <c r="S46" s="39"/>
    </row>
    <row r="47" spans="1:23" x14ac:dyDescent="0.3">
      <c r="A47" s="52"/>
      <c r="B47" s="41"/>
      <c r="C47" s="41"/>
      <c r="D47" s="41"/>
      <c r="E47" s="41"/>
      <c r="F47" s="41"/>
      <c r="G47" s="41"/>
      <c r="H47" s="41"/>
      <c r="I47" s="41"/>
      <c r="J47" s="41"/>
      <c r="K47" s="41"/>
      <c r="L47" s="41"/>
      <c r="M47" s="41"/>
      <c r="N47" s="41"/>
      <c r="O47" s="41"/>
      <c r="P47" s="4"/>
      <c r="Q47" s="4"/>
      <c r="R47" s="4"/>
      <c r="S47" s="4"/>
      <c r="T47" s="4"/>
      <c r="U47" s="4"/>
      <c r="V47" s="4"/>
      <c r="W47" s="4"/>
    </row>
    <row r="48" spans="1:23" x14ac:dyDescent="0.3">
      <c r="A48" s="53" t="s">
        <v>48</v>
      </c>
      <c r="B48" s="53"/>
      <c r="C48" s="53"/>
      <c r="D48" s="53"/>
      <c r="E48" s="53"/>
      <c r="F48" s="53"/>
      <c r="G48" s="53"/>
      <c r="H48" s="53"/>
      <c r="I48" s="53"/>
      <c r="J48" s="53"/>
      <c r="K48" s="53"/>
      <c r="L48" s="53"/>
      <c r="M48" s="53"/>
      <c r="N48" s="53"/>
      <c r="O48" s="53"/>
      <c r="P48" s="53"/>
      <c r="Q48" s="53"/>
      <c r="R48" s="53"/>
      <c r="S48" s="53"/>
    </row>
    <row r="49" spans="1:23" x14ac:dyDescent="0.3">
      <c r="A49" s="48" t="s">
        <v>40</v>
      </c>
      <c r="B49" s="369" t="s">
        <v>45</v>
      </c>
      <c r="C49" s="370"/>
      <c r="D49" s="370"/>
      <c r="E49" s="370"/>
      <c r="F49" s="370"/>
      <c r="G49" s="371"/>
      <c r="H49" s="369" t="s">
        <v>46</v>
      </c>
      <c r="I49" s="370"/>
      <c r="J49" s="370"/>
      <c r="K49" s="370"/>
      <c r="L49" s="370"/>
      <c r="M49" s="371"/>
      <c r="N49" s="369" t="s">
        <v>47</v>
      </c>
      <c r="O49" s="370"/>
      <c r="P49" s="370"/>
      <c r="Q49" s="370"/>
      <c r="R49" s="370"/>
      <c r="S49" s="371"/>
    </row>
    <row r="50" spans="1:23" s="33" customFormat="1" x14ac:dyDescent="0.3">
      <c r="A50" s="54" t="s">
        <v>43</v>
      </c>
      <c r="B50" s="50">
        <v>2013</v>
      </c>
      <c r="C50" s="51">
        <v>2014</v>
      </c>
      <c r="D50" s="51">
        <v>2015</v>
      </c>
      <c r="E50" s="51">
        <v>2016</v>
      </c>
      <c r="F50" s="50">
        <v>2017</v>
      </c>
      <c r="G50" s="50">
        <v>2018</v>
      </c>
      <c r="H50" s="50">
        <v>2013</v>
      </c>
      <c r="I50" s="51">
        <v>2014</v>
      </c>
      <c r="J50" s="51">
        <v>2015</v>
      </c>
      <c r="K50" s="51">
        <v>2016</v>
      </c>
      <c r="L50" s="50">
        <v>2017</v>
      </c>
      <c r="M50" s="50">
        <v>2018</v>
      </c>
      <c r="N50" s="50">
        <v>2013</v>
      </c>
      <c r="O50" s="51">
        <v>2014</v>
      </c>
      <c r="P50" s="51">
        <v>2015</v>
      </c>
      <c r="Q50" s="51">
        <v>2016</v>
      </c>
      <c r="R50" s="50">
        <v>2017</v>
      </c>
      <c r="S50" s="50">
        <v>2018</v>
      </c>
    </row>
    <row r="51" spans="1:23" x14ac:dyDescent="0.3">
      <c r="A51" s="34" t="s">
        <v>44</v>
      </c>
      <c r="B51" s="35"/>
      <c r="C51" s="35"/>
      <c r="D51" s="35"/>
      <c r="E51" s="35"/>
      <c r="F51" s="35"/>
      <c r="G51" s="35"/>
      <c r="H51" s="42"/>
      <c r="I51" s="42"/>
      <c r="J51" s="42"/>
      <c r="K51" s="42"/>
      <c r="L51" s="42"/>
      <c r="M51" s="42"/>
      <c r="N51" s="43">
        <f t="shared" ref="N51:S52" si="1">SUM(B45,H45,N45,B51,H51)</f>
        <v>0</v>
      </c>
      <c r="O51" s="43">
        <f t="shared" si="1"/>
        <v>0</v>
      </c>
      <c r="P51" s="43">
        <f t="shared" si="1"/>
        <v>0</v>
      </c>
      <c r="Q51" s="43">
        <f t="shared" si="1"/>
        <v>0</v>
      </c>
      <c r="R51" s="43">
        <f t="shared" si="1"/>
        <v>0</v>
      </c>
      <c r="S51" s="44">
        <f t="shared" si="1"/>
        <v>0</v>
      </c>
    </row>
    <row r="52" spans="1:23" x14ac:dyDescent="0.3">
      <c r="A52" s="37" t="s">
        <v>17</v>
      </c>
      <c r="B52" s="38"/>
      <c r="C52" s="38"/>
      <c r="D52" s="38"/>
      <c r="E52" s="38"/>
      <c r="F52" s="38"/>
      <c r="G52" s="38"/>
      <c r="H52" s="45"/>
      <c r="I52" s="45"/>
      <c r="J52" s="45"/>
      <c r="K52" s="45"/>
      <c r="L52" s="45"/>
      <c r="M52" s="45"/>
      <c r="N52" s="46">
        <f t="shared" si="1"/>
        <v>0</v>
      </c>
      <c r="O52" s="46">
        <f t="shared" si="1"/>
        <v>0</v>
      </c>
      <c r="P52" s="46">
        <f t="shared" si="1"/>
        <v>0</v>
      </c>
      <c r="Q52" s="46">
        <f t="shared" si="1"/>
        <v>0</v>
      </c>
      <c r="R52" s="46">
        <f t="shared" si="1"/>
        <v>0</v>
      </c>
      <c r="S52" s="47">
        <f t="shared" si="1"/>
        <v>0</v>
      </c>
    </row>
    <row r="53" spans="1:23" x14ac:dyDescent="0.3">
      <c r="A53" s="55"/>
      <c r="B53" s="56"/>
      <c r="C53" s="56"/>
      <c r="D53" s="56"/>
      <c r="E53" s="56"/>
      <c r="F53" s="56"/>
      <c r="G53" s="56"/>
      <c r="H53" s="56"/>
      <c r="I53" s="56"/>
      <c r="J53" s="56"/>
      <c r="K53" s="56"/>
      <c r="L53" s="56"/>
      <c r="M53" s="56"/>
      <c r="N53" s="56"/>
      <c r="O53" s="56"/>
      <c r="P53" s="33"/>
      <c r="Q53" s="33"/>
      <c r="R53" s="4"/>
      <c r="S53" s="4"/>
      <c r="T53" s="4"/>
      <c r="U53" s="4"/>
      <c r="V53" s="4"/>
      <c r="W53" s="4"/>
    </row>
    <row r="54" spans="1:23" x14ac:dyDescent="0.3">
      <c r="A54" s="357" t="s">
        <v>49</v>
      </c>
      <c r="B54" s="358"/>
      <c r="C54" s="358"/>
      <c r="D54" s="358"/>
      <c r="E54" s="358"/>
      <c r="F54" s="358"/>
      <c r="G54" s="358"/>
      <c r="H54" s="358"/>
      <c r="I54" s="358"/>
      <c r="J54" s="358"/>
      <c r="K54" s="358"/>
      <c r="L54" s="358"/>
      <c r="M54" s="358"/>
      <c r="N54" s="358"/>
      <c r="O54" s="358"/>
      <c r="P54" s="358"/>
      <c r="Q54" s="358"/>
      <c r="R54" s="358"/>
      <c r="S54" s="359"/>
    </row>
    <row r="55" spans="1:23" x14ac:dyDescent="0.3">
      <c r="A55" s="57" t="s">
        <v>40</v>
      </c>
      <c r="B55" s="360" t="s">
        <v>23</v>
      </c>
      <c r="C55" s="361"/>
      <c r="D55" s="361"/>
      <c r="E55" s="361"/>
      <c r="F55" s="361"/>
      <c r="G55" s="362"/>
      <c r="H55" s="360" t="s">
        <v>41</v>
      </c>
      <c r="I55" s="361"/>
      <c r="J55" s="361"/>
      <c r="K55" s="361"/>
      <c r="L55" s="361"/>
      <c r="M55" s="362"/>
      <c r="N55" s="360" t="s">
        <v>42</v>
      </c>
      <c r="O55" s="361"/>
      <c r="P55" s="361"/>
      <c r="Q55" s="361"/>
      <c r="R55" s="361"/>
      <c r="S55" s="362"/>
    </row>
    <row r="56" spans="1:23" s="33" customFormat="1" x14ac:dyDescent="0.3">
      <c r="A56" s="58" t="s">
        <v>43</v>
      </c>
      <c r="B56" s="59">
        <v>2013</v>
      </c>
      <c r="C56" s="59">
        <v>2014</v>
      </c>
      <c r="D56" s="59">
        <v>2015</v>
      </c>
      <c r="E56" s="59">
        <v>2016</v>
      </c>
      <c r="F56" s="59">
        <v>2017</v>
      </c>
      <c r="G56" s="59">
        <v>2018</v>
      </c>
      <c r="H56" s="59">
        <v>2013</v>
      </c>
      <c r="I56" s="59">
        <v>2014</v>
      </c>
      <c r="J56" s="59">
        <v>2015</v>
      </c>
      <c r="K56" s="59">
        <v>2016</v>
      </c>
      <c r="L56" s="59">
        <v>2017</v>
      </c>
      <c r="M56" s="59">
        <v>2018</v>
      </c>
      <c r="N56" s="59">
        <v>2013</v>
      </c>
      <c r="O56" s="59">
        <v>2014</v>
      </c>
      <c r="P56" s="59">
        <v>2015</v>
      </c>
      <c r="Q56" s="59">
        <v>2016</v>
      </c>
      <c r="R56" s="59">
        <v>2017</v>
      </c>
      <c r="S56" s="59">
        <v>2018</v>
      </c>
    </row>
    <row r="57" spans="1:23" x14ac:dyDescent="0.3">
      <c r="A57" s="34" t="s">
        <v>44</v>
      </c>
      <c r="B57" s="60">
        <f t="shared" ref="B57:S58" si="2">SUM(B33,B45)</f>
        <v>0</v>
      </c>
      <c r="C57" s="60">
        <f t="shared" si="2"/>
        <v>0</v>
      </c>
      <c r="D57" s="60">
        <f t="shared" si="2"/>
        <v>0</v>
      </c>
      <c r="E57" s="60">
        <f t="shared" si="2"/>
        <v>0</v>
      </c>
      <c r="F57" s="60">
        <f t="shared" si="2"/>
        <v>0</v>
      </c>
      <c r="G57" s="60">
        <f t="shared" si="2"/>
        <v>0</v>
      </c>
      <c r="H57" s="60">
        <f t="shared" si="2"/>
        <v>6</v>
      </c>
      <c r="I57" s="60">
        <f t="shared" si="2"/>
        <v>6</v>
      </c>
      <c r="J57" s="60">
        <f t="shared" si="2"/>
        <v>6</v>
      </c>
      <c r="K57" s="60">
        <f t="shared" si="2"/>
        <v>6</v>
      </c>
      <c r="L57" s="60">
        <f t="shared" si="2"/>
        <v>6</v>
      </c>
      <c r="M57" s="60">
        <f t="shared" si="2"/>
        <v>6</v>
      </c>
      <c r="N57" s="60">
        <f t="shared" si="2"/>
        <v>0</v>
      </c>
      <c r="O57" s="60">
        <f t="shared" si="2"/>
        <v>0</v>
      </c>
      <c r="P57" s="60">
        <f t="shared" si="2"/>
        <v>0</v>
      </c>
      <c r="Q57" s="60">
        <f t="shared" si="2"/>
        <v>0</v>
      </c>
      <c r="R57" s="60">
        <f t="shared" si="2"/>
        <v>0</v>
      </c>
      <c r="S57" s="61">
        <f t="shared" si="2"/>
        <v>0</v>
      </c>
    </row>
    <row r="58" spans="1:23" x14ac:dyDescent="0.3">
      <c r="A58" s="37" t="s">
        <v>17</v>
      </c>
      <c r="B58" s="62">
        <f t="shared" si="2"/>
        <v>0</v>
      </c>
      <c r="C58" s="62">
        <f t="shared" si="2"/>
        <v>0</v>
      </c>
      <c r="D58" s="62">
        <f t="shared" si="2"/>
        <v>0</v>
      </c>
      <c r="E58" s="62">
        <f t="shared" si="2"/>
        <v>0</v>
      </c>
      <c r="F58" s="62">
        <f t="shared" si="2"/>
        <v>0</v>
      </c>
      <c r="G58" s="62">
        <f t="shared" si="2"/>
        <v>0</v>
      </c>
      <c r="H58" s="62">
        <f t="shared" si="2"/>
        <v>1354</v>
      </c>
      <c r="I58" s="62">
        <f t="shared" si="2"/>
        <v>1366</v>
      </c>
      <c r="J58" s="62">
        <f t="shared" si="2"/>
        <v>1411</v>
      </c>
      <c r="K58" s="62">
        <f t="shared" si="2"/>
        <v>1411</v>
      </c>
      <c r="L58" s="62">
        <f t="shared" si="2"/>
        <v>1441</v>
      </c>
      <c r="M58" s="62">
        <f t="shared" si="2"/>
        <v>1471</v>
      </c>
      <c r="N58" s="62">
        <f t="shared" si="2"/>
        <v>0</v>
      </c>
      <c r="O58" s="62">
        <f t="shared" si="2"/>
        <v>0</v>
      </c>
      <c r="P58" s="62">
        <f t="shared" si="2"/>
        <v>0</v>
      </c>
      <c r="Q58" s="62">
        <f t="shared" si="2"/>
        <v>0</v>
      </c>
      <c r="R58" s="62">
        <f t="shared" si="2"/>
        <v>0</v>
      </c>
      <c r="S58" s="63">
        <f t="shared" si="2"/>
        <v>0</v>
      </c>
    </row>
    <row r="59" spans="1:23" x14ac:dyDescent="0.3">
      <c r="A59" s="52"/>
      <c r="B59" s="64"/>
      <c r="C59" s="64"/>
      <c r="D59" s="64"/>
      <c r="E59" s="64"/>
      <c r="F59" s="64"/>
      <c r="G59" s="64"/>
      <c r="H59" s="64"/>
      <c r="I59" s="64"/>
      <c r="J59" s="64"/>
    </row>
    <row r="60" spans="1:23" x14ac:dyDescent="0.3">
      <c r="A60" s="357" t="s">
        <v>49</v>
      </c>
      <c r="B60" s="358"/>
      <c r="C60" s="358"/>
      <c r="D60" s="358"/>
      <c r="E60" s="358"/>
      <c r="F60" s="358"/>
      <c r="G60" s="358"/>
      <c r="H60" s="358"/>
      <c r="I60" s="358"/>
      <c r="J60" s="358"/>
      <c r="K60" s="358"/>
      <c r="L60" s="358"/>
      <c r="M60" s="358"/>
      <c r="N60" s="358"/>
      <c r="O60" s="358"/>
      <c r="P60" s="358"/>
      <c r="Q60" s="358"/>
      <c r="R60" s="358"/>
      <c r="S60" s="359"/>
    </row>
    <row r="61" spans="1:23" x14ac:dyDescent="0.3">
      <c r="A61" s="57" t="s">
        <v>40</v>
      </c>
      <c r="B61" s="363" t="s">
        <v>45</v>
      </c>
      <c r="C61" s="364"/>
      <c r="D61" s="364"/>
      <c r="E61" s="364"/>
      <c r="F61" s="364"/>
      <c r="G61" s="365"/>
      <c r="H61" s="360" t="s">
        <v>46</v>
      </c>
      <c r="I61" s="361"/>
      <c r="J61" s="361"/>
      <c r="K61" s="361"/>
      <c r="L61" s="361"/>
      <c r="M61" s="362"/>
      <c r="N61" s="363" t="s">
        <v>47</v>
      </c>
      <c r="O61" s="364"/>
      <c r="P61" s="364"/>
      <c r="Q61" s="364"/>
      <c r="R61" s="364"/>
      <c r="S61" s="365"/>
    </row>
    <row r="62" spans="1:23" s="33" customFormat="1" x14ac:dyDescent="0.3">
      <c r="A62" s="58" t="s">
        <v>43</v>
      </c>
      <c r="B62" s="59">
        <v>2013</v>
      </c>
      <c r="C62" s="59">
        <v>2014</v>
      </c>
      <c r="D62" s="59">
        <v>2015</v>
      </c>
      <c r="E62" s="59">
        <v>2016</v>
      </c>
      <c r="F62" s="59">
        <v>2017</v>
      </c>
      <c r="G62" s="59">
        <v>2018</v>
      </c>
      <c r="H62" s="59">
        <v>2013</v>
      </c>
      <c r="I62" s="59">
        <v>2014</v>
      </c>
      <c r="J62" s="59">
        <v>2015</v>
      </c>
      <c r="K62" s="59">
        <v>2016</v>
      </c>
      <c r="L62" s="59">
        <v>2017</v>
      </c>
      <c r="M62" s="59">
        <v>2018</v>
      </c>
      <c r="N62" s="59">
        <v>2013</v>
      </c>
      <c r="O62" s="59">
        <v>2014</v>
      </c>
      <c r="P62" s="59">
        <v>2015</v>
      </c>
      <c r="Q62" s="59">
        <v>2016</v>
      </c>
      <c r="R62" s="59">
        <v>2017</v>
      </c>
      <c r="S62" s="59">
        <v>2018</v>
      </c>
    </row>
    <row r="63" spans="1:23" x14ac:dyDescent="0.3">
      <c r="A63" s="34" t="s">
        <v>44</v>
      </c>
      <c r="B63" s="60">
        <f t="shared" ref="B63:M64" si="3">SUM(B39,B51)</f>
        <v>1</v>
      </c>
      <c r="C63" s="60">
        <f t="shared" si="3"/>
        <v>1</v>
      </c>
      <c r="D63" s="60">
        <f t="shared" si="3"/>
        <v>1</v>
      </c>
      <c r="E63" s="60">
        <f t="shared" si="3"/>
        <v>1</v>
      </c>
      <c r="F63" s="60">
        <f t="shared" si="3"/>
        <v>1</v>
      </c>
      <c r="G63" s="60">
        <f t="shared" si="3"/>
        <v>1</v>
      </c>
      <c r="H63" s="60">
        <f t="shared" si="3"/>
        <v>0</v>
      </c>
      <c r="I63" s="60">
        <f t="shared" si="3"/>
        <v>0</v>
      </c>
      <c r="J63" s="60">
        <f t="shared" si="3"/>
        <v>0</v>
      </c>
      <c r="K63" s="60">
        <f t="shared" si="3"/>
        <v>0</v>
      </c>
      <c r="L63" s="60">
        <f t="shared" si="3"/>
        <v>0</v>
      </c>
      <c r="M63" s="60">
        <f t="shared" si="3"/>
        <v>0</v>
      </c>
      <c r="N63" s="60">
        <f t="shared" ref="N63:S64" si="4">SUM(B57,H57,N57,B63,H63)</f>
        <v>7</v>
      </c>
      <c r="O63" s="60">
        <f t="shared" si="4"/>
        <v>7</v>
      </c>
      <c r="P63" s="60">
        <f t="shared" si="4"/>
        <v>7</v>
      </c>
      <c r="Q63" s="60">
        <f t="shared" si="4"/>
        <v>7</v>
      </c>
      <c r="R63" s="60">
        <f t="shared" si="4"/>
        <v>7</v>
      </c>
      <c r="S63" s="61">
        <f t="shared" si="4"/>
        <v>7</v>
      </c>
    </row>
    <row r="64" spans="1:23" x14ac:dyDescent="0.3">
      <c r="A64" s="37" t="s">
        <v>17</v>
      </c>
      <c r="B64" s="62">
        <f t="shared" si="3"/>
        <v>7</v>
      </c>
      <c r="C64" s="62">
        <f t="shared" si="3"/>
        <v>8</v>
      </c>
      <c r="D64" s="62">
        <f t="shared" si="3"/>
        <v>7</v>
      </c>
      <c r="E64" s="62">
        <f t="shared" si="3"/>
        <v>15</v>
      </c>
      <c r="F64" s="62">
        <f t="shared" si="3"/>
        <v>15</v>
      </c>
      <c r="G64" s="62">
        <f t="shared" si="3"/>
        <v>15</v>
      </c>
      <c r="H64" s="62">
        <f t="shared" si="3"/>
        <v>0</v>
      </c>
      <c r="I64" s="62">
        <f t="shared" si="3"/>
        <v>0</v>
      </c>
      <c r="J64" s="62">
        <f t="shared" si="3"/>
        <v>0</v>
      </c>
      <c r="K64" s="62">
        <f t="shared" si="3"/>
        <v>0</v>
      </c>
      <c r="L64" s="62">
        <f t="shared" si="3"/>
        <v>0</v>
      </c>
      <c r="M64" s="62">
        <f t="shared" si="3"/>
        <v>0</v>
      </c>
      <c r="N64" s="62">
        <f t="shared" si="4"/>
        <v>1361</v>
      </c>
      <c r="O64" s="62">
        <f t="shared" si="4"/>
        <v>1374</v>
      </c>
      <c r="P64" s="62">
        <f t="shared" si="4"/>
        <v>1418</v>
      </c>
      <c r="Q64" s="62">
        <f t="shared" si="4"/>
        <v>1426</v>
      </c>
      <c r="R64" s="62">
        <f t="shared" si="4"/>
        <v>1456</v>
      </c>
      <c r="S64" s="63">
        <f t="shared" si="4"/>
        <v>1486</v>
      </c>
    </row>
    <row r="65" spans="1:22" x14ac:dyDescent="0.3">
      <c r="A65" s="65" t="s">
        <v>50</v>
      </c>
      <c r="B65" s="64"/>
      <c r="C65" s="64"/>
      <c r="D65" s="64"/>
      <c r="E65" s="64"/>
      <c r="F65" s="64"/>
      <c r="G65" s="64"/>
      <c r="H65" s="64"/>
      <c r="I65" s="64"/>
      <c r="J65" s="64"/>
      <c r="K65" s="64"/>
      <c r="L65" s="64"/>
      <c r="M65" s="64"/>
      <c r="N65" s="64"/>
      <c r="O65" s="64"/>
      <c r="P65" s="64"/>
      <c r="Q65" s="64"/>
      <c r="R65" s="64"/>
    </row>
    <row r="66" spans="1:22" x14ac:dyDescent="0.3">
      <c r="A66" s="65"/>
      <c r="B66" s="64"/>
      <c r="C66" s="64"/>
      <c r="D66" s="64"/>
      <c r="E66" s="64"/>
      <c r="F66" s="64"/>
      <c r="G66" s="64"/>
      <c r="H66" s="64"/>
      <c r="I66" s="64"/>
      <c r="J66" s="64"/>
      <c r="K66" s="64"/>
      <c r="L66" s="64"/>
      <c r="M66" s="64"/>
      <c r="N66" s="64"/>
      <c r="O66" s="64"/>
      <c r="P66" s="64"/>
      <c r="Q66" s="64"/>
      <c r="R66" s="64"/>
    </row>
    <row r="67" spans="1:22" s="66" customFormat="1" x14ac:dyDescent="0.2">
      <c r="A67" s="351" t="s">
        <v>51</v>
      </c>
      <c r="B67" s="352"/>
      <c r="C67" s="352"/>
      <c r="D67" s="352"/>
      <c r="E67" s="352"/>
      <c r="F67" s="352"/>
      <c r="G67" s="352"/>
      <c r="H67" s="352"/>
      <c r="I67" s="352"/>
      <c r="J67" s="352"/>
      <c r="K67" s="352"/>
      <c r="L67" s="352"/>
      <c r="M67" s="352"/>
      <c r="N67" s="352"/>
      <c r="O67" s="352"/>
      <c r="P67" s="352"/>
      <c r="Q67" s="352"/>
      <c r="R67" s="352"/>
      <c r="S67" s="353"/>
    </row>
    <row r="68" spans="1:22" s="66" customFormat="1" x14ac:dyDescent="0.2">
      <c r="A68" s="67"/>
      <c r="B68" s="68"/>
      <c r="C68" s="68"/>
      <c r="D68" s="68"/>
      <c r="E68" s="68"/>
      <c r="F68" s="68"/>
      <c r="G68" s="68"/>
      <c r="H68" s="68"/>
      <c r="I68" s="68"/>
      <c r="J68" s="68"/>
      <c r="K68" s="68"/>
      <c r="L68" s="68"/>
      <c r="M68" s="68"/>
      <c r="N68" s="68"/>
      <c r="O68" s="68"/>
      <c r="P68" s="68"/>
      <c r="Q68" s="68"/>
      <c r="R68" s="68"/>
      <c r="S68" s="68"/>
      <c r="T68" s="68"/>
      <c r="U68" s="68"/>
      <c r="V68" s="68"/>
    </row>
    <row r="69" spans="1:22" s="66" customFormat="1" x14ac:dyDescent="0.3">
      <c r="A69" s="309" t="s">
        <v>52</v>
      </c>
      <c r="B69" s="354" t="s">
        <v>53</v>
      </c>
      <c r="C69" s="355"/>
      <c r="D69" s="355"/>
      <c r="E69" s="355"/>
      <c r="F69" s="355"/>
      <c r="G69" s="355"/>
      <c r="H69" s="355"/>
      <c r="I69" s="355"/>
      <c r="J69" s="355"/>
      <c r="K69" s="355"/>
      <c r="L69" s="355"/>
      <c r="M69" s="355"/>
      <c r="N69" s="355"/>
      <c r="O69" s="355"/>
      <c r="P69" s="355"/>
      <c r="Q69" s="355"/>
      <c r="R69" s="355"/>
      <c r="S69" s="356"/>
    </row>
    <row r="70" spans="1:22" s="66" customFormat="1" x14ac:dyDescent="0.3">
      <c r="A70" s="272"/>
      <c r="B70" s="354" t="s">
        <v>23</v>
      </c>
      <c r="C70" s="355"/>
      <c r="D70" s="355"/>
      <c r="E70" s="355"/>
      <c r="F70" s="355"/>
      <c r="G70" s="356"/>
      <c r="H70" s="354" t="s">
        <v>24</v>
      </c>
      <c r="I70" s="355"/>
      <c r="J70" s="355"/>
      <c r="K70" s="355"/>
      <c r="L70" s="355"/>
      <c r="M70" s="356"/>
      <c r="N70" s="354" t="s">
        <v>54</v>
      </c>
      <c r="O70" s="355"/>
      <c r="P70" s="355"/>
      <c r="Q70" s="355"/>
      <c r="R70" s="355"/>
      <c r="S70" s="356"/>
    </row>
    <row r="71" spans="1:22" s="66" customFormat="1" x14ac:dyDescent="0.2">
      <c r="A71" s="272"/>
      <c r="B71" s="69">
        <v>2013</v>
      </c>
      <c r="C71" s="69">
        <v>2014</v>
      </c>
      <c r="D71" s="70">
        <v>2015</v>
      </c>
      <c r="E71" s="70">
        <v>2016</v>
      </c>
      <c r="F71" s="69">
        <v>2017</v>
      </c>
      <c r="G71" s="69">
        <v>2018</v>
      </c>
      <c r="H71" s="266">
        <v>2013</v>
      </c>
      <c r="I71" s="266">
        <v>2014</v>
      </c>
      <c r="J71" s="266">
        <v>2015</v>
      </c>
      <c r="K71" s="266">
        <v>2016</v>
      </c>
      <c r="L71" s="266">
        <v>2017</v>
      </c>
      <c r="M71" s="266">
        <v>2018</v>
      </c>
      <c r="N71" s="266">
        <v>2013</v>
      </c>
      <c r="O71" s="69">
        <v>2014</v>
      </c>
      <c r="P71" s="70">
        <v>2015</v>
      </c>
      <c r="Q71" s="70">
        <v>2016</v>
      </c>
      <c r="R71" s="69">
        <v>2017</v>
      </c>
      <c r="S71" s="69">
        <v>2018</v>
      </c>
    </row>
    <row r="72" spans="1:22" s="66" customFormat="1" x14ac:dyDescent="0.3">
      <c r="A72" s="71" t="s">
        <v>55</v>
      </c>
      <c r="B72" s="35"/>
      <c r="C72" s="35"/>
      <c r="D72" s="35"/>
      <c r="E72" s="35"/>
      <c r="F72" s="35"/>
      <c r="G72" s="35"/>
      <c r="H72" s="35"/>
      <c r="I72" s="35"/>
      <c r="J72" s="35"/>
      <c r="K72" s="35"/>
      <c r="L72" s="35"/>
      <c r="M72" s="35"/>
      <c r="N72" s="35"/>
      <c r="O72" s="35"/>
      <c r="P72" s="35"/>
      <c r="Q72" s="35"/>
      <c r="R72" s="35"/>
      <c r="S72" s="36"/>
    </row>
    <row r="73" spans="1:22" s="66" customFormat="1" x14ac:dyDescent="0.3">
      <c r="A73" s="72" t="s">
        <v>56</v>
      </c>
      <c r="B73" s="73"/>
      <c r="C73" s="73"/>
      <c r="D73" s="73"/>
      <c r="E73" s="73"/>
      <c r="F73" s="73"/>
      <c r="G73" s="73"/>
      <c r="H73" s="18"/>
      <c r="I73" s="18"/>
      <c r="J73" s="18"/>
      <c r="N73" s="73"/>
      <c r="O73" s="73"/>
      <c r="P73" s="73"/>
      <c r="Q73" s="73"/>
      <c r="R73" s="73"/>
      <c r="S73" s="74"/>
    </row>
    <row r="74" spans="1:22" s="255" customFormat="1" x14ac:dyDescent="0.3">
      <c r="A74" s="251" t="s">
        <v>57</v>
      </c>
      <c r="B74" s="252"/>
      <c r="C74" s="252"/>
      <c r="D74" s="252"/>
      <c r="E74" s="252"/>
      <c r="F74" s="252"/>
      <c r="G74" s="252"/>
      <c r="H74" s="252">
        <v>1130</v>
      </c>
      <c r="I74" s="252">
        <v>1153</v>
      </c>
      <c r="J74" s="252">
        <v>1187</v>
      </c>
      <c r="K74" s="253">
        <v>1887</v>
      </c>
      <c r="L74" s="252">
        <v>1212</v>
      </c>
      <c r="M74" s="252">
        <v>1236</v>
      </c>
      <c r="N74" s="252"/>
      <c r="O74" s="252"/>
    </row>
    <row r="75" spans="1:22" s="255" customFormat="1" x14ac:dyDescent="0.3">
      <c r="A75" s="251" t="s">
        <v>58</v>
      </c>
      <c r="B75" s="252"/>
      <c r="C75" s="252"/>
      <c r="D75" s="252"/>
      <c r="E75" s="252"/>
      <c r="F75" s="252"/>
      <c r="G75" s="252"/>
      <c r="H75" s="252">
        <v>214</v>
      </c>
      <c r="I75" s="252">
        <v>213</v>
      </c>
      <c r="J75" s="252">
        <v>224</v>
      </c>
      <c r="K75" s="252">
        <v>224</v>
      </c>
      <c r="L75" s="252">
        <v>229</v>
      </c>
      <c r="M75" s="252">
        <v>235</v>
      </c>
      <c r="N75" s="252"/>
      <c r="O75" s="252"/>
      <c r="P75" s="252">
        <v>8</v>
      </c>
      <c r="Q75" s="252">
        <v>7</v>
      </c>
      <c r="R75" s="252">
        <v>13</v>
      </c>
      <c r="S75" s="254">
        <v>18</v>
      </c>
    </row>
    <row r="76" spans="1:22" s="66" customFormat="1" x14ac:dyDescent="0.3">
      <c r="A76" s="72" t="s">
        <v>59</v>
      </c>
      <c r="B76" s="73"/>
      <c r="C76" s="73"/>
      <c r="D76" s="73"/>
      <c r="E76" s="73"/>
      <c r="F76" s="73"/>
      <c r="G76" s="73"/>
      <c r="H76" s="73"/>
      <c r="I76" s="73"/>
      <c r="J76" s="73"/>
      <c r="K76" s="73"/>
      <c r="L76" s="73"/>
      <c r="M76" s="73"/>
      <c r="N76" s="73"/>
      <c r="O76" s="73"/>
      <c r="P76" s="73"/>
      <c r="Q76" s="73"/>
      <c r="R76" s="73"/>
      <c r="S76" s="74"/>
    </row>
    <row r="77" spans="1:22" s="66" customFormat="1" x14ac:dyDescent="0.3">
      <c r="A77" s="72" t="s">
        <v>60</v>
      </c>
      <c r="B77" s="73"/>
      <c r="C77" s="73"/>
      <c r="D77" s="73"/>
      <c r="E77" s="73"/>
      <c r="F77" s="73"/>
      <c r="G77" s="73"/>
      <c r="H77" s="73"/>
      <c r="I77" s="73"/>
      <c r="J77" s="73"/>
      <c r="K77" s="73"/>
      <c r="L77" s="73"/>
      <c r="M77" s="73"/>
      <c r="N77" s="73"/>
      <c r="O77" s="73"/>
      <c r="P77" s="73"/>
      <c r="Q77" s="73"/>
      <c r="R77" s="73"/>
      <c r="S77" s="74"/>
    </row>
    <row r="78" spans="1:22" s="66" customFormat="1" x14ac:dyDescent="0.3">
      <c r="A78" s="75" t="s">
        <v>61</v>
      </c>
      <c r="B78" s="73"/>
      <c r="C78" s="73"/>
      <c r="D78" s="73"/>
      <c r="E78" s="73"/>
      <c r="F78" s="73"/>
      <c r="G78" s="73"/>
      <c r="H78" s="73"/>
      <c r="I78" s="73"/>
      <c r="J78" s="73"/>
      <c r="K78" s="73"/>
      <c r="L78" s="73"/>
      <c r="M78" s="73"/>
      <c r="N78" s="73"/>
      <c r="O78" s="73"/>
      <c r="P78" s="73"/>
      <c r="Q78" s="73"/>
      <c r="R78" s="73"/>
      <c r="S78" s="74"/>
    </row>
    <row r="79" spans="1:22" s="66" customFormat="1" x14ac:dyDescent="0.3">
      <c r="A79" s="75" t="s">
        <v>62</v>
      </c>
      <c r="B79" s="73"/>
      <c r="C79" s="73"/>
      <c r="D79" s="73"/>
      <c r="E79" s="73"/>
      <c r="F79" s="73"/>
      <c r="G79" s="73"/>
      <c r="H79" s="73"/>
      <c r="I79" s="73"/>
      <c r="J79" s="73"/>
      <c r="K79" s="73"/>
      <c r="L79" s="73"/>
      <c r="M79" s="73"/>
      <c r="N79" s="73"/>
      <c r="O79" s="73"/>
      <c r="P79" s="73"/>
      <c r="Q79" s="73"/>
      <c r="R79" s="73"/>
      <c r="S79" s="74"/>
    </row>
    <row r="80" spans="1:22" s="66" customFormat="1" x14ac:dyDescent="0.3">
      <c r="A80" s="76" t="s">
        <v>47</v>
      </c>
      <c r="B80" s="62">
        <f t="shared" ref="B80:S80" si="5">SUM(B72:B79)</f>
        <v>0</v>
      </c>
      <c r="C80" s="62">
        <f t="shared" si="5"/>
        <v>0</v>
      </c>
      <c r="D80" s="62">
        <f t="shared" si="5"/>
        <v>0</v>
      </c>
      <c r="E80" s="62">
        <f t="shared" si="5"/>
        <v>0</v>
      </c>
      <c r="F80" s="62">
        <f t="shared" si="5"/>
        <v>0</v>
      </c>
      <c r="G80" s="62">
        <f t="shared" si="5"/>
        <v>0</v>
      </c>
      <c r="H80" s="62">
        <f t="shared" si="5"/>
        <v>1344</v>
      </c>
      <c r="I80" s="62">
        <f t="shared" si="5"/>
        <v>1366</v>
      </c>
      <c r="J80" s="62">
        <f t="shared" si="5"/>
        <v>1411</v>
      </c>
      <c r="K80" s="62">
        <f t="shared" si="5"/>
        <v>2111</v>
      </c>
      <c r="L80" s="62">
        <f t="shared" si="5"/>
        <v>1441</v>
      </c>
      <c r="M80" s="62">
        <f t="shared" si="5"/>
        <v>1471</v>
      </c>
      <c r="N80" s="62">
        <f t="shared" si="5"/>
        <v>0</v>
      </c>
      <c r="O80" s="62">
        <f t="shared" si="5"/>
        <v>0</v>
      </c>
      <c r="P80" s="62">
        <f t="shared" si="5"/>
        <v>8</v>
      </c>
      <c r="Q80" s="62">
        <f t="shared" si="5"/>
        <v>7</v>
      </c>
      <c r="R80" s="62">
        <f t="shared" si="5"/>
        <v>13</v>
      </c>
      <c r="S80" s="63">
        <f t="shared" si="5"/>
        <v>18</v>
      </c>
      <c r="T80" s="77"/>
    </row>
    <row r="81" spans="1:28" s="66" customFormat="1" x14ac:dyDescent="0.3">
      <c r="A81" s="78" t="s">
        <v>50</v>
      </c>
      <c r="B81" s="78"/>
      <c r="C81" s="78"/>
      <c r="D81" s="78"/>
      <c r="E81" s="78"/>
      <c r="F81" s="78"/>
      <c r="G81" s="78"/>
      <c r="H81" s="78"/>
      <c r="I81" s="78"/>
      <c r="J81" s="78"/>
      <c r="K81" s="78"/>
      <c r="L81" s="78"/>
      <c r="M81" s="78"/>
      <c r="N81" s="78"/>
      <c r="O81" s="78"/>
      <c r="P81" s="78"/>
      <c r="Q81" s="78"/>
      <c r="R81" s="78"/>
      <c r="S81" s="78"/>
      <c r="T81" s="78"/>
      <c r="U81" s="78"/>
      <c r="V81" s="78"/>
      <c r="W81" s="77"/>
      <c r="X81" s="77"/>
      <c r="Y81" s="77"/>
      <c r="Z81" s="77"/>
    </row>
    <row r="82" spans="1:28" s="66" customFormat="1" x14ac:dyDescent="0.3">
      <c r="A82" s="79"/>
      <c r="B82" s="79"/>
      <c r="C82" s="79"/>
      <c r="D82" s="79"/>
      <c r="E82" s="79"/>
      <c r="F82" s="79"/>
      <c r="G82" s="79"/>
      <c r="H82" s="79"/>
      <c r="I82" s="79"/>
      <c r="J82" s="79"/>
      <c r="K82" s="79"/>
      <c r="L82" s="79"/>
      <c r="M82" s="79"/>
      <c r="N82" s="79"/>
      <c r="O82" s="79"/>
      <c r="P82" s="79"/>
      <c r="Q82" s="79"/>
      <c r="R82" s="79"/>
      <c r="S82" s="79"/>
      <c r="T82" s="79"/>
      <c r="U82" s="79"/>
      <c r="V82" s="79"/>
      <c r="W82" s="79"/>
      <c r="X82" s="77"/>
      <c r="Y82" s="77"/>
    </row>
    <row r="83" spans="1:28" s="66" customFormat="1" x14ac:dyDescent="0.2">
      <c r="A83" s="80" t="s">
        <v>63</v>
      </c>
      <c r="B83" s="81"/>
      <c r="C83" s="81"/>
      <c r="D83" s="81"/>
      <c r="E83" s="81"/>
      <c r="F83" s="81"/>
      <c r="G83" s="81"/>
      <c r="H83" s="81"/>
      <c r="I83" s="81"/>
      <c r="J83" s="81"/>
      <c r="K83" s="81"/>
      <c r="L83" s="81"/>
      <c r="M83" s="81"/>
      <c r="N83" s="81"/>
      <c r="O83" s="81"/>
      <c r="P83" s="81"/>
      <c r="Q83" s="81"/>
      <c r="R83" s="81"/>
      <c r="S83" s="81"/>
    </row>
    <row r="84" spans="1:28" s="66" customFormat="1" x14ac:dyDescent="0.2">
      <c r="A84" s="82"/>
      <c r="B84" s="333">
        <v>2013</v>
      </c>
      <c r="C84" s="334"/>
      <c r="D84" s="334"/>
      <c r="E84" s="333">
        <v>2014</v>
      </c>
      <c r="F84" s="334"/>
      <c r="G84" s="334"/>
      <c r="H84" s="345">
        <v>2015</v>
      </c>
      <c r="I84" s="346"/>
      <c r="J84" s="347"/>
      <c r="K84" s="346">
        <v>2016</v>
      </c>
      <c r="L84" s="346"/>
      <c r="M84" s="347"/>
      <c r="N84" s="333">
        <v>2017</v>
      </c>
      <c r="O84" s="334"/>
      <c r="P84" s="334"/>
      <c r="Q84" s="333">
        <v>2018</v>
      </c>
      <c r="R84" s="334"/>
      <c r="S84" s="334"/>
    </row>
    <row r="85" spans="1:28" s="66" customFormat="1" x14ac:dyDescent="0.3">
      <c r="A85" s="82"/>
      <c r="B85" s="83" t="s">
        <v>64</v>
      </c>
      <c r="C85" s="83" t="s">
        <v>65</v>
      </c>
      <c r="D85" s="83" t="s">
        <v>66</v>
      </c>
      <c r="E85" s="83" t="s">
        <v>64</v>
      </c>
      <c r="F85" s="83" t="s">
        <v>65</v>
      </c>
      <c r="G85" s="83" t="s">
        <v>66</v>
      </c>
      <c r="H85" s="83" t="s">
        <v>64</v>
      </c>
      <c r="I85" s="83" t="s">
        <v>65</v>
      </c>
      <c r="J85" s="83" t="s">
        <v>66</v>
      </c>
      <c r="K85" s="83" t="s">
        <v>64</v>
      </c>
      <c r="L85" s="83" t="s">
        <v>65</v>
      </c>
      <c r="M85" s="83" t="s">
        <v>66</v>
      </c>
      <c r="N85" s="83" t="s">
        <v>64</v>
      </c>
      <c r="O85" s="83" t="s">
        <v>65</v>
      </c>
      <c r="P85" s="83" t="s">
        <v>66</v>
      </c>
      <c r="Q85" s="83" t="s">
        <v>64</v>
      </c>
      <c r="R85" s="83" t="s">
        <v>65</v>
      </c>
      <c r="S85" s="83" t="s">
        <v>66</v>
      </c>
    </row>
    <row r="86" spans="1:28" s="66" customFormat="1" x14ac:dyDescent="0.3">
      <c r="A86" s="71" t="s">
        <v>67</v>
      </c>
      <c r="B86" s="84">
        <v>9</v>
      </c>
      <c r="C86" s="84">
        <v>3</v>
      </c>
      <c r="D86" s="85">
        <f>SUM(B86:C86)</f>
        <v>12</v>
      </c>
      <c r="E86" s="84">
        <v>12</v>
      </c>
      <c r="F86" s="84">
        <v>3</v>
      </c>
      <c r="G86" s="85">
        <f>SUM(E86:F86)</f>
        <v>15</v>
      </c>
      <c r="H86" s="86">
        <v>13</v>
      </c>
      <c r="I86" s="86">
        <v>4</v>
      </c>
      <c r="J86" s="85">
        <f>SUM(H86:I86)</f>
        <v>17</v>
      </c>
      <c r="K86" s="84">
        <v>14</v>
      </c>
      <c r="L86" s="84">
        <v>4</v>
      </c>
      <c r="M86" s="85">
        <f>SUM(K86:L86)</f>
        <v>18</v>
      </c>
      <c r="N86" s="84">
        <v>14</v>
      </c>
      <c r="O86" s="84">
        <v>4</v>
      </c>
      <c r="P86" s="85">
        <f>SUM(N86:O86)</f>
        <v>18</v>
      </c>
      <c r="Q86" s="84">
        <v>14</v>
      </c>
      <c r="R86" s="84">
        <v>4</v>
      </c>
      <c r="S86" s="87">
        <f>SUM(Q86:R86)</f>
        <v>18</v>
      </c>
    </row>
    <row r="87" spans="1:28" s="66" customFormat="1" x14ac:dyDescent="0.3">
      <c r="A87" s="88" t="s">
        <v>68</v>
      </c>
      <c r="B87" s="89">
        <v>63</v>
      </c>
      <c r="C87" s="89">
        <v>38</v>
      </c>
      <c r="D87" s="90">
        <f>SUM(B87:C87)</f>
        <v>101</v>
      </c>
      <c r="E87" s="89"/>
      <c r="F87" s="89"/>
      <c r="G87" s="90">
        <f>SUM(E87:F87)</f>
        <v>0</v>
      </c>
      <c r="H87" s="91"/>
      <c r="I87" s="91"/>
      <c r="J87" s="90">
        <f>SUM(H87:I87)</f>
        <v>0</v>
      </c>
      <c r="K87" s="89"/>
      <c r="L87" s="89"/>
      <c r="M87" s="90">
        <f>SUM(K87:L87)</f>
        <v>0</v>
      </c>
      <c r="N87" s="89"/>
      <c r="O87" s="89"/>
      <c r="P87" s="90">
        <f>SUM(N87:O87)</f>
        <v>0</v>
      </c>
      <c r="Q87" s="89"/>
      <c r="R87" s="89"/>
      <c r="S87" s="92">
        <f>SUM(Q87:R87)</f>
        <v>0</v>
      </c>
    </row>
    <row r="88" spans="1:28" s="66" customFormat="1" x14ac:dyDescent="0.3">
      <c r="A88" s="72" t="s">
        <v>69</v>
      </c>
      <c r="B88" s="90">
        <f>SUM(B86:B87)</f>
        <v>72</v>
      </c>
      <c r="C88" s="90">
        <f>SUM(C86:C87)</f>
        <v>41</v>
      </c>
      <c r="D88" s="90">
        <f>SUM(B88:C88)</f>
        <v>113</v>
      </c>
      <c r="E88" s="90">
        <f>SUM(E86:E87)</f>
        <v>12</v>
      </c>
      <c r="F88" s="90">
        <f>SUM(F86:F87)</f>
        <v>3</v>
      </c>
      <c r="G88" s="90">
        <f>SUM(E88:F88)</f>
        <v>15</v>
      </c>
      <c r="H88" s="90">
        <f>SUM(H86:H87)</f>
        <v>13</v>
      </c>
      <c r="I88" s="90">
        <f>SUM(I86:I87)</f>
        <v>4</v>
      </c>
      <c r="J88" s="90">
        <f>SUM(H88:I88)</f>
        <v>17</v>
      </c>
      <c r="K88" s="90">
        <f>SUM(K86:K87)</f>
        <v>14</v>
      </c>
      <c r="L88" s="90">
        <f>SUM(L86:L87)</f>
        <v>4</v>
      </c>
      <c r="M88" s="90">
        <f>SUM(K88:L88)</f>
        <v>18</v>
      </c>
      <c r="N88" s="90">
        <f>SUM(N86:N87)</f>
        <v>14</v>
      </c>
      <c r="O88" s="90">
        <f>SUM(O86:O87)</f>
        <v>4</v>
      </c>
      <c r="P88" s="90">
        <f>SUM(N88:O88)</f>
        <v>18</v>
      </c>
      <c r="Q88" s="90">
        <f>SUM(Q86:Q87)</f>
        <v>14</v>
      </c>
      <c r="R88" s="90">
        <f>SUM(R86:R87)</f>
        <v>4</v>
      </c>
      <c r="S88" s="92">
        <f>SUM(Q88:R88)</f>
        <v>18</v>
      </c>
    </row>
    <row r="89" spans="1:28" s="66" customFormat="1" x14ac:dyDescent="0.3">
      <c r="A89" s="93" t="s">
        <v>70</v>
      </c>
      <c r="B89" s="94">
        <f t="shared" ref="B89:S89" si="6">IFERROR(B86*100/B88,"")</f>
        <v>12.5</v>
      </c>
      <c r="C89" s="94">
        <f t="shared" si="6"/>
        <v>7.3170731707317076</v>
      </c>
      <c r="D89" s="94">
        <f t="shared" si="6"/>
        <v>10.619469026548673</v>
      </c>
      <c r="E89" s="94">
        <f t="shared" si="6"/>
        <v>100</v>
      </c>
      <c r="F89" s="94">
        <f t="shared" si="6"/>
        <v>100</v>
      </c>
      <c r="G89" s="94">
        <f t="shared" si="6"/>
        <v>100</v>
      </c>
      <c r="H89" s="94">
        <f t="shared" si="6"/>
        <v>100</v>
      </c>
      <c r="I89" s="94">
        <f t="shared" si="6"/>
        <v>100</v>
      </c>
      <c r="J89" s="94">
        <f t="shared" si="6"/>
        <v>100</v>
      </c>
      <c r="K89" s="94">
        <f t="shared" si="6"/>
        <v>100</v>
      </c>
      <c r="L89" s="94">
        <f t="shared" si="6"/>
        <v>100</v>
      </c>
      <c r="M89" s="94">
        <f t="shared" si="6"/>
        <v>100</v>
      </c>
      <c r="N89" s="94">
        <f t="shared" si="6"/>
        <v>100</v>
      </c>
      <c r="O89" s="94">
        <f t="shared" si="6"/>
        <v>100</v>
      </c>
      <c r="P89" s="94">
        <f t="shared" si="6"/>
        <v>100</v>
      </c>
      <c r="Q89" s="94">
        <f t="shared" si="6"/>
        <v>100</v>
      </c>
      <c r="R89" s="94">
        <f t="shared" si="6"/>
        <v>100</v>
      </c>
      <c r="S89" s="95">
        <f t="shared" si="6"/>
        <v>100</v>
      </c>
    </row>
    <row r="90" spans="1:28" s="66" customFormat="1" x14ac:dyDescent="0.2">
      <c r="A90" s="348" t="s">
        <v>50</v>
      </c>
      <c r="B90" s="348"/>
      <c r="C90" s="348"/>
      <c r="D90" s="348"/>
      <c r="E90" s="348"/>
      <c r="F90" s="348"/>
      <c r="G90" s="348"/>
      <c r="H90" s="348"/>
      <c r="I90" s="348"/>
      <c r="J90" s="348"/>
      <c r="K90" s="348"/>
      <c r="L90" s="348"/>
      <c r="M90" s="348"/>
      <c r="N90" s="348"/>
      <c r="O90" s="348"/>
      <c r="P90" s="348"/>
      <c r="Q90" s="348"/>
      <c r="R90" s="348"/>
      <c r="S90" s="348"/>
      <c r="T90" s="348"/>
      <c r="U90" s="348"/>
      <c r="V90" s="348"/>
      <c r="Z90" s="96"/>
      <c r="AA90" s="96"/>
      <c r="AB90" s="96"/>
    </row>
    <row r="91" spans="1:28" s="66" customFormat="1"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row>
    <row r="92" spans="1:28" s="66" customFormat="1" x14ac:dyDescent="0.2">
      <c r="A92" s="349" t="s">
        <v>71</v>
      </c>
      <c r="B92" s="333">
        <v>2013</v>
      </c>
      <c r="C92" s="334"/>
      <c r="D92" s="334"/>
      <c r="E92" s="333">
        <v>2014</v>
      </c>
      <c r="F92" s="334"/>
      <c r="G92" s="334"/>
      <c r="H92" s="345">
        <v>2015</v>
      </c>
      <c r="I92" s="346"/>
      <c r="J92" s="347"/>
      <c r="K92" s="346">
        <v>2016</v>
      </c>
      <c r="L92" s="346"/>
      <c r="M92" s="347"/>
      <c r="N92" s="333">
        <v>2017</v>
      </c>
      <c r="O92" s="334"/>
      <c r="P92" s="334"/>
      <c r="Q92" s="333">
        <v>2018</v>
      </c>
      <c r="R92" s="334"/>
      <c r="S92" s="334"/>
    </row>
    <row r="93" spans="1:28" s="66" customFormat="1" x14ac:dyDescent="0.3">
      <c r="A93" s="350"/>
      <c r="B93" s="83" t="s">
        <v>64</v>
      </c>
      <c r="C93" s="83" t="s">
        <v>65</v>
      </c>
      <c r="D93" s="83" t="s">
        <v>66</v>
      </c>
      <c r="E93" s="83" t="s">
        <v>64</v>
      </c>
      <c r="F93" s="83" t="s">
        <v>65</v>
      </c>
      <c r="G93" s="83" t="s">
        <v>66</v>
      </c>
      <c r="H93" s="83" t="s">
        <v>64</v>
      </c>
      <c r="I93" s="83" t="s">
        <v>65</v>
      </c>
      <c r="J93" s="83" t="s">
        <v>66</v>
      </c>
      <c r="K93" s="83" t="s">
        <v>64</v>
      </c>
      <c r="L93" s="83" t="s">
        <v>65</v>
      </c>
      <c r="M93" s="83" t="s">
        <v>66</v>
      </c>
      <c r="N93" s="83" t="s">
        <v>64</v>
      </c>
      <c r="O93" s="83" t="s">
        <v>65</v>
      </c>
      <c r="P93" s="83" t="s">
        <v>66</v>
      </c>
      <c r="Q93" s="83" t="s">
        <v>64</v>
      </c>
      <c r="R93" s="83" t="s">
        <v>65</v>
      </c>
      <c r="S93" s="83" t="s">
        <v>66</v>
      </c>
    </row>
    <row r="94" spans="1:28" s="66" customFormat="1" x14ac:dyDescent="0.3">
      <c r="A94" s="98" t="s">
        <v>25</v>
      </c>
      <c r="B94" s="84">
        <v>0</v>
      </c>
      <c r="C94" s="84">
        <v>0</v>
      </c>
      <c r="D94" s="85">
        <f t="shared" ref="D94:D103" si="7">+SUM(B94:C94)</f>
        <v>0</v>
      </c>
      <c r="E94" s="84">
        <v>12</v>
      </c>
      <c r="F94" s="84">
        <v>3</v>
      </c>
      <c r="G94" s="85">
        <f t="shared" ref="G94:G96" si="8">+SUM(E94:F94)</f>
        <v>15</v>
      </c>
      <c r="H94" s="86">
        <v>13</v>
      </c>
      <c r="I94" s="86">
        <v>4</v>
      </c>
      <c r="J94" s="85">
        <f>SUM(H94:I94)</f>
        <v>17</v>
      </c>
      <c r="K94" s="84">
        <v>14</v>
      </c>
      <c r="L94" s="84">
        <v>4</v>
      </c>
      <c r="M94" s="85">
        <f t="shared" ref="M94:M103" si="9">+SUM(K94:L94)</f>
        <v>18</v>
      </c>
      <c r="N94" s="84">
        <v>14</v>
      </c>
      <c r="O94" s="84">
        <v>4</v>
      </c>
      <c r="P94" s="85">
        <f t="shared" ref="P94:P96" si="10">+SUM(N94:O94)</f>
        <v>18</v>
      </c>
      <c r="Q94" s="84">
        <v>14</v>
      </c>
      <c r="R94" s="84">
        <v>4</v>
      </c>
      <c r="S94" s="87">
        <f>+SUM(Q94:R94)</f>
        <v>18</v>
      </c>
    </row>
    <row r="95" spans="1:28" s="66" customFormat="1" x14ac:dyDescent="0.3">
      <c r="A95" s="99" t="s">
        <v>26</v>
      </c>
      <c r="B95" s="89">
        <v>4</v>
      </c>
      <c r="C95" s="89">
        <v>2</v>
      </c>
      <c r="D95" s="90">
        <f t="shared" si="7"/>
        <v>6</v>
      </c>
      <c r="E95" s="89">
        <v>7</v>
      </c>
      <c r="F95" s="89">
        <v>2</v>
      </c>
      <c r="G95" s="90">
        <f t="shared" si="8"/>
        <v>9</v>
      </c>
      <c r="H95" s="91">
        <v>7</v>
      </c>
      <c r="I95" s="91">
        <v>3</v>
      </c>
      <c r="J95" s="90">
        <f t="shared" ref="J95:J96" si="11">SUM(H95:I95)</f>
        <v>10</v>
      </c>
      <c r="K95" s="89">
        <v>8</v>
      </c>
      <c r="L95" s="89">
        <v>3</v>
      </c>
      <c r="M95" s="90">
        <f t="shared" si="9"/>
        <v>11</v>
      </c>
      <c r="N95" s="89">
        <v>8</v>
      </c>
      <c r="O95" s="89">
        <v>3</v>
      </c>
      <c r="P95" s="90">
        <f t="shared" si="10"/>
        <v>11</v>
      </c>
      <c r="Q95" s="89">
        <v>8</v>
      </c>
      <c r="R95" s="89">
        <v>3</v>
      </c>
      <c r="S95" s="92">
        <f t="shared" ref="S95:S96" si="12">+SUM(Q95:R95)</f>
        <v>11</v>
      </c>
    </row>
    <row r="96" spans="1:28" s="66" customFormat="1" x14ac:dyDescent="0.3">
      <c r="A96" s="99" t="s">
        <v>27</v>
      </c>
      <c r="B96" s="89">
        <v>5</v>
      </c>
      <c r="C96" s="89">
        <v>1</v>
      </c>
      <c r="D96" s="90">
        <f t="shared" si="7"/>
        <v>6</v>
      </c>
      <c r="E96" s="89">
        <v>5</v>
      </c>
      <c r="F96" s="89">
        <v>1</v>
      </c>
      <c r="G96" s="90">
        <f t="shared" si="8"/>
        <v>6</v>
      </c>
      <c r="H96" s="91">
        <v>6</v>
      </c>
      <c r="I96" s="91">
        <v>1</v>
      </c>
      <c r="J96" s="90">
        <f t="shared" si="11"/>
        <v>7</v>
      </c>
      <c r="K96" s="89">
        <v>6</v>
      </c>
      <c r="L96" s="89">
        <v>1</v>
      </c>
      <c r="M96" s="90">
        <f t="shared" si="9"/>
        <v>7</v>
      </c>
      <c r="N96" s="89">
        <v>6</v>
      </c>
      <c r="O96" s="89">
        <v>1</v>
      </c>
      <c r="P96" s="90">
        <f t="shared" si="10"/>
        <v>7</v>
      </c>
      <c r="Q96" s="89">
        <v>6</v>
      </c>
      <c r="R96" s="89">
        <v>1</v>
      </c>
      <c r="S96" s="92">
        <f t="shared" si="12"/>
        <v>7</v>
      </c>
    </row>
    <row r="97" spans="1:19" s="66" customFormat="1" x14ac:dyDescent="0.3">
      <c r="A97" s="100" t="s">
        <v>54</v>
      </c>
      <c r="B97" s="101">
        <f t="shared" ref="B97:M97" si="13">SUM(B94:B96)</f>
        <v>9</v>
      </c>
      <c r="C97" s="101">
        <f t="shared" si="13"/>
        <v>3</v>
      </c>
      <c r="D97" s="101">
        <f t="shared" si="13"/>
        <v>12</v>
      </c>
      <c r="E97" s="101">
        <f t="shared" si="13"/>
        <v>24</v>
      </c>
      <c r="F97" s="101">
        <f>SUM(F94:F96)</f>
        <v>6</v>
      </c>
      <c r="G97" s="101">
        <f t="shared" si="13"/>
        <v>30</v>
      </c>
      <c r="H97" s="101">
        <f>SUM(H94:H96)</f>
        <v>26</v>
      </c>
      <c r="I97" s="101">
        <f>SUM(I94:I96)</f>
        <v>8</v>
      </c>
      <c r="J97" s="101">
        <f t="shared" si="13"/>
        <v>34</v>
      </c>
      <c r="K97" s="101">
        <f t="shared" si="13"/>
        <v>28</v>
      </c>
      <c r="L97" s="101">
        <f t="shared" si="13"/>
        <v>8</v>
      </c>
      <c r="M97" s="101">
        <f t="shared" si="13"/>
        <v>36</v>
      </c>
      <c r="N97" s="101">
        <f>SUM(N94:N96)</f>
        <v>28</v>
      </c>
      <c r="O97" s="101">
        <f>SUM(O94:O96)</f>
        <v>8</v>
      </c>
      <c r="P97" s="101">
        <f t="shared" ref="P97:S97" si="14">SUM(P94:P96)</f>
        <v>36</v>
      </c>
      <c r="Q97" s="101">
        <f t="shared" si="14"/>
        <v>28</v>
      </c>
      <c r="R97" s="101">
        <f t="shared" si="14"/>
        <v>8</v>
      </c>
      <c r="S97" s="102">
        <f t="shared" si="14"/>
        <v>36</v>
      </c>
    </row>
    <row r="98" spans="1:19" s="66" customFormat="1" x14ac:dyDescent="0.3">
      <c r="A98" s="100" t="s">
        <v>72</v>
      </c>
      <c r="B98" s="89">
        <v>4</v>
      </c>
      <c r="C98" s="89">
        <v>1</v>
      </c>
      <c r="D98" s="90">
        <f>SUM(B98:C98)</f>
        <v>5</v>
      </c>
      <c r="E98" s="89">
        <v>12</v>
      </c>
      <c r="F98" s="89">
        <v>3</v>
      </c>
      <c r="G98" s="90">
        <f>SUM(E98:F98)</f>
        <v>15</v>
      </c>
      <c r="H98" s="91">
        <v>13</v>
      </c>
      <c r="I98" s="91">
        <v>3</v>
      </c>
      <c r="J98" s="90">
        <f>SUM(H98:I98)</f>
        <v>16</v>
      </c>
      <c r="K98" s="91">
        <v>14</v>
      </c>
      <c r="L98" s="91">
        <v>4</v>
      </c>
      <c r="M98" s="90">
        <f>SUM(K98:L98)</f>
        <v>18</v>
      </c>
      <c r="N98" s="91">
        <v>14</v>
      </c>
      <c r="O98" s="91">
        <v>4</v>
      </c>
      <c r="P98" s="90">
        <f>SUM(N98:O98)</f>
        <v>18</v>
      </c>
      <c r="Q98" s="91">
        <v>14</v>
      </c>
      <c r="R98" s="91">
        <v>4</v>
      </c>
      <c r="S98" s="92">
        <f>SUM(Q98:R98)</f>
        <v>18</v>
      </c>
    </row>
    <row r="99" spans="1:19" s="66" customFormat="1" x14ac:dyDescent="0.3">
      <c r="A99" s="100" t="s">
        <v>73</v>
      </c>
      <c r="B99" s="89">
        <v>5</v>
      </c>
      <c r="C99" s="89">
        <v>1</v>
      </c>
      <c r="D99" s="90">
        <f>SUM(B99:C99)</f>
        <v>6</v>
      </c>
      <c r="E99" s="89">
        <v>12</v>
      </c>
      <c r="F99" s="89">
        <v>3</v>
      </c>
      <c r="G99" s="90">
        <f>SUM(E99:F99)</f>
        <v>15</v>
      </c>
      <c r="H99" s="91">
        <v>13</v>
      </c>
      <c r="I99" s="91">
        <v>3</v>
      </c>
      <c r="J99" s="90">
        <f>SUM(H99:I99)</f>
        <v>16</v>
      </c>
      <c r="K99" s="91">
        <v>14</v>
      </c>
      <c r="L99" s="91">
        <v>4</v>
      </c>
      <c r="M99" s="90">
        <f>SUM(K99:L99)</f>
        <v>18</v>
      </c>
      <c r="N99" s="91">
        <v>14</v>
      </c>
      <c r="O99" s="91">
        <v>4</v>
      </c>
      <c r="P99" s="90">
        <f>SUM(N99:O99)</f>
        <v>18</v>
      </c>
      <c r="Q99" s="91">
        <v>14</v>
      </c>
      <c r="R99" s="91">
        <v>4</v>
      </c>
      <c r="S99" s="92">
        <f>SUM(Q99:R99)</f>
        <v>18</v>
      </c>
    </row>
    <row r="100" spans="1:19" s="66" customFormat="1" x14ac:dyDescent="0.3">
      <c r="A100" s="99" t="s">
        <v>74</v>
      </c>
      <c r="B100" s="89">
        <v>3</v>
      </c>
      <c r="C100" s="89">
        <v>0</v>
      </c>
      <c r="D100" s="90">
        <f t="shared" si="7"/>
        <v>3</v>
      </c>
      <c r="E100" s="89">
        <v>3</v>
      </c>
      <c r="F100" s="89">
        <v>0</v>
      </c>
      <c r="G100" s="90">
        <f t="shared" ref="G100:G103" si="15">+SUM(E100:F100)</f>
        <v>3</v>
      </c>
      <c r="H100" s="91">
        <v>2</v>
      </c>
      <c r="I100" s="91">
        <v>0</v>
      </c>
      <c r="J100" s="90">
        <f>+SUM(H100:I100)</f>
        <v>2</v>
      </c>
      <c r="K100" s="91">
        <v>3</v>
      </c>
      <c r="L100" s="91">
        <v>0</v>
      </c>
      <c r="M100" s="90">
        <f t="shared" si="9"/>
        <v>3</v>
      </c>
      <c r="N100" s="91">
        <v>3</v>
      </c>
      <c r="O100" s="91">
        <v>0</v>
      </c>
      <c r="P100" s="90">
        <f t="shared" ref="P100:P103" si="16">+SUM(N100:O100)</f>
        <v>3</v>
      </c>
      <c r="Q100" s="91">
        <v>4</v>
      </c>
      <c r="R100" s="91">
        <v>0</v>
      </c>
      <c r="S100" s="92">
        <f t="shared" ref="S100:S103" si="17">+SUM(Q100:R100)</f>
        <v>4</v>
      </c>
    </row>
    <row r="101" spans="1:19" s="66" customFormat="1" x14ac:dyDescent="0.3">
      <c r="A101" s="99" t="s">
        <v>75</v>
      </c>
      <c r="B101" s="89">
        <v>2</v>
      </c>
      <c r="C101" s="89">
        <v>3</v>
      </c>
      <c r="D101" s="90">
        <f t="shared" si="7"/>
        <v>5</v>
      </c>
      <c r="E101" s="89">
        <v>6</v>
      </c>
      <c r="F101" s="89">
        <v>3</v>
      </c>
      <c r="G101" s="90">
        <f t="shared" si="15"/>
        <v>9</v>
      </c>
      <c r="H101" s="91">
        <v>6</v>
      </c>
      <c r="I101" s="91">
        <v>3</v>
      </c>
      <c r="J101" s="90">
        <f>+SUM(H101:I101)</f>
        <v>9</v>
      </c>
      <c r="K101" s="91">
        <v>6</v>
      </c>
      <c r="L101" s="91">
        <v>3</v>
      </c>
      <c r="M101" s="90">
        <f t="shared" si="9"/>
        <v>9</v>
      </c>
      <c r="N101" s="91">
        <v>7</v>
      </c>
      <c r="O101" s="91">
        <v>3</v>
      </c>
      <c r="P101" s="90">
        <f t="shared" si="16"/>
        <v>10</v>
      </c>
      <c r="Q101" s="91">
        <v>9</v>
      </c>
      <c r="R101" s="91">
        <v>3</v>
      </c>
      <c r="S101" s="92">
        <f t="shared" si="17"/>
        <v>12</v>
      </c>
    </row>
    <row r="102" spans="1:19" s="66" customFormat="1" x14ac:dyDescent="0.3">
      <c r="A102" s="100" t="s">
        <v>76</v>
      </c>
      <c r="B102" s="89">
        <v>9</v>
      </c>
      <c r="C102" s="89">
        <v>3</v>
      </c>
      <c r="D102" s="90">
        <f t="shared" si="7"/>
        <v>12</v>
      </c>
      <c r="E102" s="89">
        <v>12</v>
      </c>
      <c r="F102" s="89">
        <v>3</v>
      </c>
      <c r="G102" s="90">
        <f t="shared" si="15"/>
        <v>15</v>
      </c>
      <c r="H102" s="91">
        <v>13</v>
      </c>
      <c r="I102" s="91">
        <v>4</v>
      </c>
      <c r="J102" s="90">
        <f>+SUM(H102:I102)</f>
        <v>17</v>
      </c>
      <c r="K102" s="91">
        <v>14</v>
      </c>
      <c r="L102" s="91">
        <v>4</v>
      </c>
      <c r="M102" s="90">
        <f t="shared" si="9"/>
        <v>18</v>
      </c>
      <c r="N102" s="91">
        <v>14</v>
      </c>
      <c r="O102" s="91">
        <v>4</v>
      </c>
      <c r="P102" s="90">
        <f t="shared" si="16"/>
        <v>18</v>
      </c>
      <c r="Q102" s="91">
        <v>14</v>
      </c>
      <c r="R102" s="91">
        <v>4</v>
      </c>
      <c r="S102" s="92">
        <f t="shared" si="17"/>
        <v>18</v>
      </c>
    </row>
    <row r="103" spans="1:19" s="66" customFormat="1" ht="33" x14ac:dyDescent="0.3">
      <c r="A103" s="103" t="s">
        <v>77</v>
      </c>
      <c r="B103" s="104">
        <v>9</v>
      </c>
      <c r="C103" s="104">
        <v>3</v>
      </c>
      <c r="D103" s="94">
        <f t="shared" si="7"/>
        <v>12</v>
      </c>
      <c r="E103" s="104">
        <v>45</v>
      </c>
      <c r="F103" s="104">
        <v>25</v>
      </c>
      <c r="G103" s="94">
        <f t="shared" si="15"/>
        <v>70</v>
      </c>
      <c r="H103" s="105">
        <v>45</v>
      </c>
      <c r="I103" s="105">
        <v>25</v>
      </c>
      <c r="J103" s="94">
        <f>+SUM(H103:I103)</f>
        <v>70</v>
      </c>
      <c r="K103" s="105">
        <v>45</v>
      </c>
      <c r="L103" s="105">
        <v>25</v>
      </c>
      <c r="M103" s="94">
        <f t="shared" si="9"/>
        <v>70</v>
      </c>
      <c r="N103" s="104">
        <v>50</v>
      </c>
      <c r="O103" s="104">
        <v>25</v>
      </c>
      <c r="P103" s="94">
        <f t="shared" si="16"/>
        <v>75</v>
      </c>
      <c r="Q103" s="104">
        <v>50</v>
      </c>
      <c r="R103" s="104">
        <v>25</v>
      </c>
      <c r="S103" s="95">
        <f t="shared" si="17"/>
        <v>75</v>
      </c>
    </row>
    <row r="104" spans="1:19" s="66" customFormat="1" ht="14.25" x14ac:dyDescent="0.2">
      <c r="A104" s="106"/>
    </row>
    <row r="105" spans="1:19" s="66" customFormat="1" x14ac:dyDescent="0.2">
      <c r="A105" s="343" t="s">
        <v>78</v>
      </c>
      <c r="B105" s="333">
        <v>2013</v>
      </c>
      <c r="C105" s="334"/>
      <c r="D105" s="334"/>
      <c r="E105" s="333">
        <v>2014</v>
      </c>
      <c r="F105" s="334"/>
      <c r="G105" s="334"/>
      <c r="H105" s="345">
        <v>2015</v>
      </c>
      <c r="I105" s="346"/>
      <c r="J105" s="347"/>
      <c r="K105" s="346">
        <v>2016</v>
      </c>
      <c r="L105" s="346"/>
      <c r="M105" s="347"/>
      <c r="N105" s="333">
        <v>2017</v>
      </c>
      <c r="O105" s="334"/>
      <c r="P105" s="334"/>
      <c r="Q105" s="333">
        <v>2018</v>
      </c>
      <c r="R105" s="334"/>
      <c r="S105" s="334"/>
    </row>
    <row r="106" spans="1:19" s="66" customFormat="1" x14ac:dyDescent="0.3">
      <c r="A106" s="344"/>
      <c r="B106" s="107" t="s">
        <v>79</v>
      </c>
      <c r="C106" s="107" t="s">
        <v>80</v>
      </c>
      <c r="D106" s="107" t="s">
        <v>81</v>
      </c>
      <c r="E106" s="107" t="s">
        <v>79</v>
      </c>
      <c r="F106" s="107" t="s">
        <v>80</v>
      </c>
      <c r="G106" s="107" t="s">
        <v>81</v>
      </c>
      <c r="H106" s="107" t="s">
        <v>79</v>
      </c>
      <c r="I106" s="107" t="s">
        <v>80</v>
      </c>
      <c r="J106" s="107" t="s">
        <v>81</v>
      </c>
      <c r="K106" s="107" t="s">
        <v>79</v>
      </c>
      <c r="L106" s="107" t="s">
        <v>80</v>
      </c>
      <c r="M106" s="108" t="s">
        <v>81</v>
      </c>
      <c r="N106" s="107" t="s">
        <v>79</v>
      </c>
      <c r="O106" s="107" t="s">
        <v>80</v>
      </c>
      <c r="P106" s="107" t="s">
        <v>81</v>
      </c>
      <c r="Q106" s="107" t="s">
        <v>79</v>
      </c>
      <c r="R106" s="107" t="s">
        <v>80</v>
      </c>
      <c r="S106" s="109" t="s">
        <v>81</v>
      </c>
    </row>
    <row r="107" spans="1:19" s="66" customFormat="1" x14ac:dyDescent="0.3">
      <c r="A107" s="110" t="s">
        <v>25</v>
      </c>
      <c r="B107" s="111">
        <f t="shared" ref="B107:S110" si="18">IFERROR(B94*100/B$86,"")</f>
        <v>0</v>
      </c>
      <c r="C107" s="111">
        <f t="shared" si="18"/>
        <v>0</v>
      </c>
      <c r="D107" s="111">
        <f t="shared" si="18"/>
        <v>0</v>
      </c>
      <c r="E107" s="111">
        <f t="shared" si="18"/>
        <v>100</v>
      </c>
      <c r="F107" s="111">
        <f t="shared" si="18"/>
        <v>100</v>
      </c>
      <c r="G107" s="111">
        <f t="shared" si="18"/>
        <v>100</v>
      </c>
      <c r="H107" s="111">
        <f t="shared" si="18"/>
        <v>100</v>
      </c>
      <c r="I107" s="111">
        <f t="shared" si="18"/>
        <v>100</v>
      </c>
      <c r="J107" s="111">
        <f t="shared" si="18"/>
        <v>100</v>
      </c>
      <c r="K107" s="111">
        <f t="shared" si="18"/>
        <v>100</v>
      </c>
      <c r="L107" s="111">
        <f t="shared" si="18"/>
        <v>100</v>
      </c>
      <c r="M107" s="111">
        <f t="shared" si="18"/>
        <v>100</v>
      </c>
      <c r="N107" s="111">
        <f t="shared" si="18"/>
        <v>100</v>
      </c>
      <c r="O107" s="111">
        <f t="shared" si="18"/>
        <v>100</v>
      </c>
      <c r="P107" s="111">
        <f t="shared" si="18"/>
        <v>100</v>
      </c>
      <c r="Q107" s="111">
        <f t="shared" si="18"/>
        <v>100</v>
      </c>
      <c r="R107" s="111">
        <f t="shared" si="18"/>
        <v>100</v>
      </c>
      <c r="S107" s="112">
        <f t="shared" si="18"/>
        <v>100</v>
      </c>
    </row>
    <row r="108" spans="1:19" s="66" customFormat="1" x14ac:dyDescent="0.3">
      <c r="A108" s="113" t="s">
        <v>26</v>
      </c>
      <c r="B108" s="114">
        <f t="shared" si="18"/>
        <v>44.444444444444443</v>
      </c>
      <c r="C108" s="114">
        <f t="shared" si="18"/>
        <v>66.666666666666671</v>
      </c>
      <c r="D108" s="114">
        <f t="shared" si="18"/>
        <v>50</v>
      </c>
      <c r="E108" s="114">
        <f t="shared" si="18"/>
        <v>58.333333333333336</v>
      </c>
      <c r="F108" s="114">
        <f t="shared" si="18"/>
        <v>66.666666666666671</v>
      </c>
      <c r="G108" s="114">
        <f t="shared" si="18"/>
        <v>60</v>
      </c>
      <c r="H108" s="114">
        <f t="shared" si="18"/>
        <v>53.846153846153847</v>
      </c>
      <c r="I108" s="114">
        <f t="shared" si="18"/>
        <v>75</v>
      </c>
      <c r="J108" s="114">
        <f t="shared" si="18"/>
        <v>58.823529411764703</v>
      </c>
      <c r="K108" s="114">
        <f t="shared" si="18"/>
        <v>57.142857142857146</v>
      </c>
      <c r="L108" s="114">
        <f t="shared" si="18"/>
        <v>75</v>
      </c>
      <c r="M108" s="114">
        <f t="shared" si="18"/>
        <v>61.111111111111114</v>
      </c>
      <c r="N108" s="114">
        <f t="shared" si="18"/>
        <v>57.142857142857146</v>
      </c>
      <c r="O108" s="114">
        <f t="shared" si="18"/>
        <v>75</v>
      </c>
      <c r="P108" s="114">
        <f t="shared" si="18"/>
        <v>61.111111111111114</v>
      </c>
      <c r="Q108" s="114">
        <f t="shared" si="18"/>
        <v>57.142857142857146</v>
      </c>
      <c r="R108" s="114">
        <f t="shared" si="18"/>
        <v>75</v>
      </c>
      <c r="S108" s="115">
        <f t="shared" si="18"/>
        <v>61.111111111111114</v>
      </c>
    </row>
    <row r="109" spans="1:19" s="66" customFormat="1" x14ac:dyDescent="0.3">
      <c r="A109" s="113" t="s">
        <v>27</v>
      </c>
      <c r="B109" s="114">
        <f t="shared" si="18"/>
        <v>55.555555555555557</v>
      </c>
      <c r="C109" s="114">
        <f t="shared" si="18"/>
        <v>33.333333333333336</v>
      </c>
      <c r="D109" s="114">
        <f t="shared" si="18"/>
        <v>50</v>
      </c>
      <c r="E109" s="114">
        <f t="shared" si="18"/>
        <v>41.666666666666664</v>
      </c>
      <c r="F109" s="114">
        <f t="shared" si="18"/>
        <v>33.333333333333336</v>
      </c>
      <c r="G109" s="114">
        <f t="shared" si="18"/>
        <v>40</v>
      </c>
      <c r="H109" s="114">
        <f t="shared" si="18"/>
        <v>46.153846153846153</v>
      </c>
      <c r="I109" s="114">
        <f t="shared" si="18"/>
        <v>25</v>
      </c>
      <c r="J109" s="114">
        <f t="shared" si="18"/>
        <v>41.176470588235297</v>
      </c>
      <c r="K109" s="114">
        <f t="shared" si="18"/>
        <v>42.857142857142854</v>
      </c>
      <c r="L109" s="114">
        <f t="shared" si="18"/>
        <v>25</v>
      </c>
      <c r="M109" s="114">
        <f t="shared" si="18"/>
        <v>38.888888888888886</v>
      </c>
      <c r="N109" s="114">
        <f t="shared" si="18"/>
        <v>42.857142857142854</v>
      </c>
      <c r="O109" s="114">
        <f t="shared" si="18"/>
        <v>25</v>
      </c>
      <c r="P109" s="114">
        <f t="shared" si="18"/>
        <v>38.888888888888886</v>
      </c>
      <c r="Q109" s="114">
        <f t="shared" si="18"/>
        <v>42.857142857142854</v>
      </c>
      <c r="R109" s="114">
        <f t="shared" si="18"/>
        <v>25</v>
      </c>
      <c r="S109" s="115">
        <f t="shared" si="18"/>
        <v>38.888888888888886</v>
      </c>
    </row>
    <row r="110" spans="1:19" s="66" customFormat="1" x14ac:dyDescent="0.3">
      <c r="A110" s="100" t="s">
        <v>54</v>
      </c>
      <c r="B110" s="114">
        <f t="shared" ref="B110:M110" si="19">IFERROR(B97*100/B86,"")</f>
        <v>100</v>
      </c>
      <c r="C110" s="114">
        <f t="shared" si="19"/>
        <v>100</v>
      </c>
      <c r="D110" s="114">
        <f t="shared" si="19"/>
        <v>100</v>
      </c>
      <c r="E110" s="114">
        <f t="shared" si="19"/>
        <v>200</v>
      </c>
      <c r="F110" s="114">
        <f t="shared" si="19"/>
        <v>200</v>
      </c>
      <c r="G110" s="114">
        <f t="shared" si="19"/>
        <v>200</v>
      </c>
      <c r="H110" s="114">
        <f t="shared" si="19"/>
        <v>200</v>
      </c>
      <c r="I110" s="114">
        <f t="shared" si="19"/>
        <v>200</v>
      </c>
      <c r="J110" s="114">
        <f t="shared" si="19"/>
        <v>200</v>
      </c>
      <c r="K110" s="114">
        <f t="shared" si="19"/>
        <v>200</v>
      </c>
      <c r="L110" s="114">
        <f t="shared" si="19"/>
        <v>200</v>
      </c>
      <c r="M110" s="114">
        <f t="shared" si="19"/>
        <v>200</v>
      </c>
      <c r="N110" s="114">
        <f t="shared" si="18"/>
        <v>200</v>
      </c>
      <c r="O110" s="114">
        <f t="shared" si="18"/>
        <v>200</v>
      </c>
      <c r="P110" s="114">
        <f t="shared" si="18"/>
        <v>200</v>
      </c>
      <c r="Q110" s="114">
        <f t="shared" si="18"/>
        <v>200</v>
      </c>
      <c r="R110" s="114">
        <f t="shared" si="18"/>
        <v>200</v>
      </c>
      <c r="S110" s="115">
        <f t="shared" si="18"/>
        <v>200</v>
      </c>
    </row>
    <row r="111" spans="1:19" s="66" customFormat="1" x14ac:dyDescent="0.3">
      <c r="A111" s="100" t="s">
        <v>72</v>
      </c>
      <c r="B111" s="114">
        <f t="shared" ref="B111:S111" si="20">IFERROR(B98*100/B97,"")</f>
        <v>44.444444444444443</v>
      </c>
      <c r="C111" s="114">
        <f t="shared" si="20"/>
        <v>33.333333333333336</v>
      </c>
      <c r="D111" s="114">
        <f t="shared" si="20"/>
        <v>41.666666666666664</v>
      </c>
      <c r="E111" s="114">
        <f t="shared" si="20"/>
        <v>50</v>
      </c>
      <c r="F111" s="114">
        <f t="shared" si="20"/>
        <v>50</v>
      </c>
      <c r="G111" s="114">
        <f t="shared" si="20"/>
        <v>50</v>
      </c>
      <c r="H111" s="114">
        <f t="shared" si="20"/>
        <v>50</v>
      </c>
      <c r="I111" s="114">
        <f t="shared" si="20"/>
        <v>37.5</v>
      </c>
      <c r="J111" s="114">
        <f t="shared" si="20"/>
        <v>47.058823529411768</v>
      </c>
      <c r="K111" s="114">
        <f t="shared" si="20"/>
        <v>50</v>
      </c>
      <c r="L111" s="114">
        <f t="shared" si="20"/>
        <v>50</v>
      </c>
      <c r="M111" s="114">
        <f t="shared" si="20"/>
        <v>50</v>
      </c>
      <c r="N111" s="114">
        <f t="shared" si="20"/>
        <v>50</v>
      </c>
      <c r="O111" s="114">
        <f t="shared" si="20"/>
        <v>50</v>
      </c>
      <c r="P111" s="114">
        <f t="shared" si="20"/>
        <v>50</v>
      </c>
      <c r="Q111" s="114">
        <f t="shared" si="20"/>
        <v>50</v>
      </c>
      <c r="R111" s="114">
        <f t="shared" si="20"/>
        <v>50</v>
      </c>
      <c r="S111" s="115">
        <f t="shared" si="20"/>
        <v>50</v>
      </c>
    </row>
    <row r="112" spans="1:19" s="66" customFormat="1" x14ac:dyDescent="0.3">
      <c r="A112" s="100" t="s">
        <v>73</v>
      </c>
      <c r="B112" s="114">
        <f t="shared" ref="B112:S112" si="21">IFERROR(B99*100/B96,"")</f>
        <v>100</v>
      </c>
      <c r="C112" s="114">
        <f t="shared" si="21"/>
        <v>100</v>
      </c>
      <c r="D112" s="114">
        <f t="shared" si="21"/>
        <v>100</v>
      </c>
      <c r="E112" s="114">
        <f t="shared" si="21"/>
        <v>240</v>
      </c>
      <c r="F112" s="114">
        <f t="shared" si="21"/>
        <v>300</v>
      </c>
      <c r="G112" s="114">
        <f t="shared" si="21"/>
        <v>250</v>
      </c>
      <c r="H112" s="114">
        <f t="shared" si="21"/>
        <v>216.66666666666666</v>
      </c>
      <c r="I112" s="114">
        <f t="shared" si="21"/>
        <v>300</v>
      </c>
      <c r="J112" s="114">
        <f t="shared" si="21"/>
        <v>228.57142857142858</v>
      </c>
      <c r="K112" s="114">
        <f t="shared" si="21"/>
        <v>233.33333333333334</v>
      </c>
      <c r="L112" s="114">
        <f t="shared" si="21"/>
        <v>400</v>
      </c>
      <c r="M112" s="114">
        <f t="shared" si="21"/>
        <v>257.14285714285717</v>
      </c>
      <c r="N112" s="114">
        <f t="shared" si="21"/>
        <v>233.33333333333334</v>
      </c>
      <c r="O112" s="114">
        <f t="shared" si="21"/>
        <v>400</v>
      </c>
      <c r="P112" s="114">
        <f t="shared" si="21"/>
        <v>257.14285714285717</v>
      </c>
      <c r="Q112" s="114">
        <f t="shared" si="21"/>
        <v>233.33333333333334</v>
      </c>
      <c r="R112" s="114">
        <f t="shared" si="21"/>
        <v>400</v>
      </c>
      <c r="S112" s="115">
        <f t="shared" si="21"/>
        <v>257.14285714285717</v>
      </c>
    </row>
    <row r="113" spans="1:19" s="66" customFormat="1" x14ac:dyDescent="0.3">
      <c r="A113" s="113" t="s">
        <v>74</v>
      </c>
      <c r="B113" s="114">
        <f t="shared" ref="B113:M113" si="22">IFERROR(B100*100/B86,"")</f>
        <v>33.333333333333336</v>
      </c>
      <c r="C113" s="114">
        <f t="shared" si="22"/>
        <v>0</v>
      </c>
      <c r="D113" s="114">
        <f t="shared" si="22"/>
        <v>25</v>
      </c>
      <c r="E113" s="114">
        <f t="shared" si="22"/>
        <v>25</v>
      </c>
      <c r="F113" s="114">
        <f t="shared" si="22"/>
        <v>0</v>
      </c>
      <c r="G113" s="114">
        <f t="shared" si="22"/>
        <v>20</v>
      </c>
      <c r="H113" s="114">
        <f t="shared" si="22"/>
        <v>15.384615384615385</v>
      </c>
      <c r="I113" s="114">
        <f t="shared" si="22"/>
        <v>0</v>
      </c>
      <c r="J113" s="114">
        <f t="shared" si="22"/>
        <v>11.764705882352942</v>
      </c>
      <c r="K113" s="114">
        <f t="shared" si="22"/>
        <v>21.428571428571427</v>
      </c>
      <c r="L113" s="114">
        <f t="shared" si="22"/>
        <v>0</v>
      </c>
      <c r="M113" s="114">
        <f t="shared" si="22"/>
        <v>16.666666666666668</v>
      </c>
      <c r="N113" s="114">
        <f t="shared" ref="N113:S115" si="23">IFERROR(N100*100/N$86,"")</f>
        <v>21.428571428571427</v>
      </c>
      <c r="O113" s="114">
        <f t="shared" si="23"/>
        <v>0</v>
      </c>
      <c r="P113" s="114">
        <f t="shared" si="23"/>
        <v>16.666666666666668</v>
      </c>
      <c r="Q113" s="114">
        <f t="shared" si="23"/>
        <v>28.571428571428573</v>
      </c>
      <c r="R113" s="114">
        <f t="shared" si="23"/>
        <v>0</v>
      </c>
      <c r="S113" s="115">
        <f t="shared" si="23"/>
        <v>22.222222222222221</v>
      </c>
    </row>
    <row r="114" spans="1:19" s="66" customFormat="1" x14ac:dyDescent="0.3">
      <c r="A114" s="113" t="s">
        <v>75</v>
      </c>
      <c r="B114" s="114">
        <f t="shared" ref="B114:M115" si="24">IFERROR(B101*100/B$86,"")</f>
        <v>22.222222222222221</v>
      </c>
      <c r="C114" s="114">
        <f t="shared" si="24"/>
        <v>100</v>
      </c>
      <c r="D114" s="114">
        <f t="shared" si="24"/>
        <v>41.666666666666664</v>
      </c>
      <c r="E114" s="114">
        <f t="shared" si="24"/>
        <v>50</v>
      </c>
      <c r="F114" s="114">
        <f t="shared" si="24"/>
        <v>100</v>
      </c>
      <c r="G114" s="114">
        <f t="shared" si="24"/>
        <v>60</v>
      </c>
      <c r="H114" s="114">
        <f t="shared" si="24"/>
        <v>46.153846153846153</v>
      </c>
      <c r="I114" s="114">
        <f t="shared" si="24"/>
        <v>75</v>
      </c>
      <c r="J114" s="114">
        <f t="shared" si="24"/>
        <v>52.941176470588232</v>
      </c>
      <c r="K114" s="114">
        <f t="shared" si="24"/>
        <v>42.857142857142854</v>
      </c>
      <c r="L114" s="114">
        <f t="shared" si="24"/>
        <v>75</v>
      </c>
      <c r="M114" s="114">
        <f t="shared" si="24"/>
        <v>50</v>
      </c>
      <c r="N114" s="114">
        <f t="shared" si="23"/>
        <v>50</v>
      </c>
      <c r="O114" s="114">
        <f t="shared" si="23"/>
        <v>75</v>
      </c>
      <c r="P114" s="114">
        <f t="shared" si="23"/>
        <v>55.555555555555557</v>
      </c>
      <c r="Q114" s="114">
        <f t="shared" si="23"/>
        <v>64.285714285714292</v>
      </c>
      <c r="R114" s="114">
        <f t="shared" si="23"/>
        <v>75</v>
      </c>
      <c r="S114" s="115">
        <f t="shared" si="23"/>
        <v>66.666666666666671</v>
      </c>
    </row>
    <row r="115" spans="1:19" s="66" customFormat="1" x14ac:dyDescent="0.3">
      <c r="A115" s="100" t="s">
        <v>76</v>
      </c>
      <c r="B115" s="114">
        <f t="shared" si="24"/>
        <v>100</v>
      </c>
      <c r="C115" s="114">
        <f t="shared" si="24"/>
        <v>100</v>
      </c>
      <c r="D115" s="114">
        <f t="shared" si="24"/>
        <v>100</v>
      </c>
      <c r="E115" s="114">
        <f t="shared" si="24"/>
        <v>100</v>
      </c>
      <c r="F115" s="114">
        <f t="shared" si="24"/>
        <v>100</v>
      </c>
      <c r="G115" s="114">
        <f t="shared" si="24"/>
        <v>100</v>
      </c>
      <c r="H115" s="114">
        <f t="shared" si="24"/>
        <v>100</v>
      </c>
      <c r="I115" s="114">
        <f t="shared" si="24"/>
        <v>100</v>
      </c>
      <c r="J115" s="114">
        <f t="shared" si="24"/>
        <v>100</v>
      </c>
      <c r="K115" s="114">
        <f t="shared" si="24"/>
        <v>100</v>
      </c>
      <c r="L115" s="114">
        <f t="shared" si="24"/>
        <v>100</v>
      </c>
      <c r="M115" s="114">
        <f t="shared" si="24"/>
        <v>100</v>
      </c>
      <c r="N115" s="114">
        <f t="shared" si="23"/>
        <v>100</v>
      </c>
      <c r="O115" s="114">
        <f t="shared" si="23"/>
        <v>100</v>
      </c>
      <c r="P115" s="114">
        <f t="shared" si="23"/>
        <v>100</v>
      </c>
      <c r="Q115" s="114">
        <f t="shared" si="23"/>
        <v>100</v>
      </c>
      <c r="R115" s="114">
        <f t="shared" si="23"/>
        <v>100</v>
      </c>
      <c r="S115" s="115">
        <f t="shared" si="23"/>
        <v>100</v>
      </c>
    </row>
    <row r="116" spans="1:19" s="66" customFormat="1" ht="33" x14ac:dyDescent="0.3">
      <c r="A116" s="103" t="s">
        <v>77</v>
      </c>
      <c r="B116" s="116">
        <f t="shared" ref="B116:M116" si="25">IFERROR(B103*100/B$88,"")</f>
        <v>12.5</v>
      </c>
      <c r="C116" s="116">
        <f t="shared" si="25"/>
        <v>7.3170731707317076</v>
      </c>
      <c r="D116" s="116">
        <f t="shared" si="25"/>
        <v>10.619469026548673</v>
      </c>
      <c r="E116" s="116">
        <f t="shared" si="25"/>
        <v>375</v>
      </c>
      <c r="F116" s="116">
        <f t="shared" si="25"/>
        <v>833.33333333333337</v>
      </c>
      <c r="G116" s="116">
        <f t="shared" si="25"/>
        <v>466.66666666666669</v>
      </c>
      <c r="H116" s="116">
        <f t="shared" si="25"/>
        <v>346.15384615384613</v>
      </c>
      <c r="I116" s="116">
        <f t="shared" si="25"/>
        <v>625</v>
      </c>
      <c r="J116" s="116">
        <f t="shared" si="25"/>
        <v>411.76470588235293</v>
      </c>
      <c r="K116" s="116">
        <f t="shared" si="25"/>
        <v>321.42857142857144</v>
      </c>
      <c r="L116" s="116">
        <f t="shared" si="25"/>
        <v>625</v>
      </c>
      <c r="M116" s="116">
        <f t="shared" si="25"/>
        <v>388.88888888888891</v>
      </c>
      <c r="N116" s="116">
        <f t="shared" ref="N116:S116" si="26">IFERROR(N103*100/N88,"")</f>
        <v>357.14285714285717</v>
      </c>
      <c r="O116" s="116">
        <f t="shared" si="26"/>
        <v>625</v>
      </c>
      <c r="P116" s="116">
        <f t="shared" si="26"/>
        <v>416.66666666666669</v>
      </c>
      <c r="Q116" s="116">
        <f t="shared" si="26"/>
        <v>357.14285714285717</v>
      </c>
      <c r="R116" s="116">
        <f t="shared" si="26"/>
        <v>625</v>
      </c>
      <c r="S116" s="117">
        <f t="shared" si="26"/>
        <v>416.66666666666669</v>
      </c>
    </row>
    <row r="117" spans="1:19" s="66" customFormat="1" x14ac:dyDescent="0.3">
      <c r="A117" s="118" t="s">
        <v>50</v>
      </c>
    </row>
    <row r="118" spans="1:19" x14ac:dyDescent="0.3">
      <c r="A118" s="118"/>
    </row>
    <row r="119" spans="1:19" x14ac:dyDescent="0.3">
      <c r="A119" s="335" t="s">
        <v>82</v>
      </c>
      <c r="B119" s="336"/>
      <c r="C119" s="336"/>
      <c r="D119" s="336"/>
      <c r="E119" s="336"/>
      <c r="F119" s="336"/>
      <c r="G119" s="336"/>
      <c r="H119" s="336"/>
      <c r="I119" s="336"/>
      <c r="J119" s="336"/>
      <c r="K119" s="336"/>
      <c r="L119" s="336"/>
      <c r="M119" s="337"/>
    </row>
    <row r="120" spans="1:19" x14ac:dyDescent="0.3">
      <c r="A120" s="338" t="s">
        <v>83</v>
      </c>
      <c r="B120" s="339">
        <v>2013</v>
      </c>
      <c r="C120" s="340"/>
      <c r="D120" s="339">
        <v>2014</v>
      </c>
      <c r="E120" s="340"/>
      <c r="F120" s="341">
        <v>2015</v>
      </c>
      <c r="G120" s="342"/>
      <c r="H120" s="341">
        <v>2016</v>
      </c>
      <c r="I120" s="342"/>
      <c r="J120" s="339">
        <v>2017</v>
      </c>
      <c r="K120" s="340"/>
      <c r="L120" s="339">
        <v>2018</v>
      </c>
      <c r="M120" s="340"/>
    </row>
    <row r="121" spans="1:19" x14ac:dyDescent="0.3">
      <c r="A121" s="338"/>
      <c r="B121" s="119" t="s">
        <v>84</v>
      </c>
      <c r="C121" s="119" t="s">
        <v>85</v>
      </c>
      <c r="D121" s="119" t="s">
        <v>84</v>
      </c>
      <c r="E121" s="119" t="s">
        <v>85</v>
      </c>
      <c r="F121" s="119" t="s">
        <v>84</v>
      </c>
      <c r="G121" s="119" t="s">
        <v>85</v>
      </c>
      <c r="H121" s="119" t="s">
        <v>84</v>
      </c>
      <c r="I121" s="119" t="s">
        <v>85</v>
      </c>
      <c r="J121" s="119" t="s">
        <v>84</v>
      </c>
      <c r="K121" s="119" t="s">
        <v>85</v>
      </c>
      <c r="L121" s="119" t="s">
        <v>84</v>
      </c>
      <c r="M121" s="119" t="s">
        <v>85</v>
      </c>
    </row>
    <row r="122" spans="1:19" ht="33" x14ac:dyDescent="0.3">
      <c r="A122" s="110" t="s">
        <v>86</v>
      </c>
      <c r="B122" s="120"/>
      <c r="C122" s="121" t="str">
        <f>IF(B122=0,"",B122*100/N63)</f>
        <v/>
      </c>
      <c r="D122" s="120"/>
      <c r="E122" s="121" t="str">
        <f>IF(D122=0,"",D122*100/O63)</f>
        <v/>
      </c>
      <c r="F122" s="120"/>
      <c r="G122" s="121" t="str">
        <f>IF(F122=0,"",F122*100/P63)</f>
        <v/>
      </c>
      <c r="H122" s="120"/>
      <c r="I122" s="121" t="str">
        <f>IF(H122=0,"",H122*100/Q63)</f>
        <v/>
      </c>
      <c r="J122" s="120"/>
      <c r="K122" s="121" t="str">
        <f>IF(J122=0,"",J122*100/R63)</f>
        <v/>
      </c>
      <c r="L122" s="120"/>
      <c r="M122" s="122" t="str">
        <f>IF(L122=0,"",L122*100/S63)</f>
        <v/>
      </c>
    </row>
    <row r="123" spans="1:19" x14ac:dyDescent="0.3">
      <c r="A123" s="123" t="s">
        <v>87</v>
      </c>
      <c r="B123" s="124">
        <v>6</v>
      </c>
      <c r="C123" s="125">
        <f>IF(B123=0,"",B123*100/N63)</f>
        <v>85.714285714285708</v>
      </c>
      <c r="D123" s="124">
        <v>6</v>
      </c>
      <c r="E123" s="125">
        <f>IF(D123=0,"",D123*100/O63)</f>
        <v>85.714285714285708</v>
      </c>
      <c r="F123" s="126">
        <v>6</v>
      </c>
      <c r="G123" s="127">
        <f>IF(F123=0,"",F123*100/$P$63)</f>
        <v>85.714285714285708</v>
      </c>
      <c r="H123" s="126">
        <v>6</v>
      </c>
      <c r="I123" s="127">
        <f>IF(H123=0,"",H123*100/$Q$63)</f>
        <v>85.714285714285708</v>
      </c>
      <c r="J123" s="126">
        <v>6</v>
      </c>
      <c r="K123" s="127">
        <f>IF(J123=0,"",J123*100/$R$63)</f>
        <v>85.714285714285708</v>
      </c>
      <c r="L123" s="126">
        <v>6</v>
      </c>
      <c r="M123" s="128">
        <f>IF(L123=0,"",L123*100/$S$63)</f>
        <v>85.714285714285708</v>
      </c>
    </row>
    <row r="124" spans="1:19" x14ac:dyDescent="0.3">
      <c r="A124" s="129" t="s">
        <v>88</v>
      </c>
      <c r="B124" s="124"/>
      <c r="C124" s="125" t="str">
        <f>IF(B124=0,"",B124*100/N63)</f>
        <v/>
      </c>
      <c r="D124" s="124"/>
      <c r="E124" s="125" t="str">
        <f>IF(D124=0,"",D124*100/O63)</f>
        <v/>
      </c>
      <c r="F124" s="130"/>
      <c r="G124" s="131" t="str">
        <f>IF(F124=0,"",F124*100/$P$63)</f>
        <v/>
      </c>
      <c r="H124" s="132"/>
      <c r="I124" s="131" t="str">
        <f>IF(H124=0,"",H124*100/$Q$63)</f>
        <v/>
      </c>
      <c r="J124" s="132"/>
      <c r="K124" s="131" t="str">
        <f>IF(J124=0,"",J124*100/$R$63)</f>
        <v/>
      </c>
      <c r="L124" s="132"/>
      <c r="M124" s="133" t="str">
        <f>IF(L124=0,"",L124*100/$S$63)</f>
        <v/>
      </c>
    </row>
    <row r="125" spans="1:19" x14ac:dyDescent="0.3">
      <c r="A125" s="113" t="s">
        <v>89</v>
      </c>
      <c r="B125" s="132">
        <v>6</v>
      </c>
      <c r="C125" s="131">
        <f>IF(B125=0,"",B125*100/(B33+H33))</f>
        <v>100</v>
      </c>
      <c r="D125" s="132">
        <v>6</v>
      </c>
      <c r="E125" s="131">
        <f>IF(D125=0,"",D125*100/(C33+I33))</f>
        <v>100</v>
      </c>
      <c r="F125" s="132">
        <v>6</v>
      </c>
      <c r="G125" s="131">
        <f>IF(F125=0,"",F125*100/(D33+J33))</f>
        <v>100</v>
      </c>
      <c r="H125" s="132">
        <v>6</v>
      </c>
      <c r="I125" s="131">
        <f>IF(H125=0,"",H125*100/(E33+K33))</f>
        <v>100</v>
      </c>
      <c r="J125" s="132">
        <v>6</v>
      </c>
      <c r="K125" s="131">
        <f>IF(J125=0,"",J125*100/(F33+L33))</f>
        <v>100</v>
      </c>
      <c r="L125" s="132">
        <v>6</v>
      </c>
      <c r="M125" s="133">
        <f>IF(L125=0,"",L125*100/(G33+M33))</f>
        <v>100</v>
      </c>
    </row>
    <row r="126" spans="1:19" x14ac:dyDescent="0.3">
      <c r="A126" s="134" t="s">
        <v>90</v>
      </c>
      <c r="B126" s="132">
        <v>6</v>
      </c>
      <c r="C126" s="131">
        <f>IF(B126=0,"",B126*100/(B33+H33))</f>
        <v>100</v>
      </c>
      <c r="D126" s="132">
        <v>6</v>
      </c>
      <c r="E126" s="131">
        <f>IF(D126=0,"",D126*100/(C33+I33))</f>
        <v>100</v>
      </c>
      <c r="F126" s="132">
        <v>6</v>
      </c>
      <c r="G126" s="131">
        <f>IF(F126=0,"",F126*100/(D33+J33))</f>
        <v>100</v>
      </c>
      <c r="H126" s="132">
        <v>6</v>
      </c>
      <c r="I126" s="131">
        <f>IF(H126=0,"",H126*100/(E33+K33))</f>
        <v>100</v>
      </c>
      <c r="J126" s="132">
        <v>6</v>
      </c>
      <c r="K126" s="131">
        <f>IF(J126=0,"",J126*100/(F33+L33))</f>
        <v>100</v>
      </c>
      <c r="L126" s="132">
        <v>6</v>
      </c>
      <c r="M126" s="133">
        <f>IF(L126=0,"",L126*100/(G33+M33))</f>
        <v>100</v>
      </c>
    </row>
    <row r="127" spans="1:19" x14ac:dyDescent="0.3">
      <c r="A127" s="134" t="s">
        <v>91</v>
      </c>
      <c r="B127" s="132"/>
      <c r="C127" s="131" t="str">
        <f>IF(B127=0,"",B127*100/(B33+H33))</f>
        <v/>
      </c>
      <c r="D127" s="132"/>
      <c r="E127" s="131" t="str">
        <f>IF(D127=0,"",D127*100/(C33+I33))</f>
        <v/>
      </c>
      <c r="F127" s="130"/>
      <c r="G127" s="131" t="str">
        <f>IF(F127=0,"",F127*100/(D33+J33))</f>
        <v/>
      </c>
      <c r="H127" s="132"/>
      <c r="I127" s="131" t="str">
        <f>IF(H127=0,"",H127*100/(E33+K33))</f>
        <v/>
      </c>
      <c r="J127" s="132"/>
      <c r="K127" s="131" t="str">
        <f>IF(J127=0,"",J127*100/(F33+L33))</f>
        <v/>
      </c>
      <c r="L127" s="132"/>
      <c r="M127" s="133" t="str">
        <f>IF(L127=0,"",L127*100/(G33+M33))</f>
        <v/>
      </c>
    </row>
    <row r="128" spans="1:19" x14ac:dyDescent="0.3">
      <c r="A128" s="134" t="s">
        <v>92</v>
      </c>
      <c r="B128" s="132"/>
      <c r="C128" s="131" t="str">
        <f>IF(B128=0,"",B128*100/(B33+H33))</f>
        <v/>
      </c>
      <c r="D128" s="132"/>
      <c r="E128" s="131" t="str">
        <f>IF(D128=0,"",D128*100/(C33+I33))</f>
        <v/>
      </c>
      <c r="F128" s="130"/>
      <c r="G128" s="131" t="str">
        <f>IF(F128=0,"",F128*100/(D33+J33))</f>
        <v/>
      </c>
      <c r="H128" s="132"/>
      <c r="I128" s="131" t="str">
        <f>IF(H128=0,"",H128*100/(E33+K33))</f>
        <v/>
      </c>
      <c r="J128" s="132"/>
      <c r="K128" s="131" t="str">
        <f>IF(J128=0,"",J128*100/(F33+L33))</f>
        <v/>
      </c>
      <c r="L128" s="132"/>
      <c r="M128" s="133" t="str">
        <f>IF(L128=0,"",L128*100/(G33+M33))</f>
        <v/>
      </c>
    </row>
    <row r="129" spans="1:31" x14ac:dyDescent="0.3">
      <c r="A129" s="135" t="s">
        <v>93</v>
      </c>
      <c r="B129" s="132">
        <v>4</v>
      </c>
      <c r="C129" s="131">
        <f>IF(B129=0,"",B129*100/(B33+H33))</f>
        <v>66.666666666666671</v>
      </c>
      <c r="D129" s="132">
        <v>5</v>
      </c>
      <c r="E129" s="131">
        <f>IF(D129=0,"",D129*100/(C33+I33))</f>
        <v>83.333333333333329</v>
      </c>
      <c r="F129" s="132">
        <v>5</v>
      </c>
      <c r="G129" s="131">
        <f>IF(F129=0,"",F129*100/(D33+J33))</f>
        <v>83.333333333333329</v>
      </c>
      <c r="H129" s="132">
        <v>5</v>
      </c>
      <c r="I129" s="131">
        <f>IF(H129=0,"",H129*100/(E33+K33))</f>
        <v>83.333333333333329</v>
      </c>
      <c r="J129" s="132">
        <v>5</v>
      </c>
      <c r="K129" s="131">
        <f>IF(J129=0,"",J129*100/(F33+L33))</f>
        <v>83.333333333333329</v>
      </c>
      <c r="L129" s="132">
        <v>5</v>
      </c>
      <c r="M129" s="133">
        <f>IF(L129=0,"",L129*100/(G33+M33))</f>
        <v>83.333333333333329</v>
      </c>
    </row>
    <row r="130" spans="1:31" x14ac:dyDescent="0.3">
      <c r="A130" s="136" t="s">
        <v>94</v>
      </c>
      <c r="B130" s="132">
        <v>6</v>
      </c>
      <c r="C130" s="131">
        <f>IF(B130=0,"",B130*100/(B33+H33))</f>
        <v>100</v>
      </c>
      <c r="D130" s="132">
        <v>6</v>
      </c>
      <c r="E130" s="131">
        <f>IF(D130=0,"",D130*100/(C33+I33))</f>
        <v>100</v>
      </c>
      <c r="F130" s="132">
        <v>6</v>
      </c>
      <c r="G130" s="131">
        <f>IF(F130=0,"",F130*100/(D33+J33))</f>
        <v>100</v>
      </c>
      <c r="H130" s="132">
        <v>6</v>
      </c>
      <c r="I130" s="131">
        <f>IF(H130=0,"",H130*100/(E33+K33))</f>
        <v>100</v>
      </c>
      <c r="J130" s="132">
        <v>6</v>
      </c>
      <c r="K130" s="131">
        <f>IF(J130=0,"",J130*100/(F33+L33))</f>
        <v>100</v>
      </c>
      <c r="L130" s="132">
        <v>6</v>
      </c>
      <c r="M130" s="133">
        <f>IF(L130=0,"",L130*100/(G33+M33))</f>
        <v>100</v>
      </c>
    </row>
    <row r="131" spans="1:31" ht="33" x14ac:dyDescent="0.3">
      <c r="A131" s="113" t="s">
        <v>95</v>
      </c>
      <c r="B131" s="132"/>
      <c r="C131" s="131" t="str">
        <f>IFERROR(B131*100/B133,"")</f>
        <v/>
      </c>
      <c r="D131" s="132">
        <v>1</v>
      </c>
      <c r="E131" s="131">
        <f>IFERROR(D131*100/D133,"")</f>
        <v>100</v>
      </c>
      <c r="F131" s="130">
        <v>1</v>
      </c>
      <c r="G131" s="131">
        <f>IFERROR(F131*100/F133,"")</f>
        <v>100</v>
      </c>
      <c r="H131" s="132">
        <v>1</v>
      </c>
      <c r="I131" s="131">
        <f>IFERROR(H131*100/H133,"")</f>
        <v>100</v>
      </c>
      <c r="J131" s="132">
        <v>1</v>
      </c>
      <c r="K131" s="131">
        <f>IFERROR(J131*100/J133,"")</f>
        <v>100</v>
      </c>
      <c r="L131" s="132">
        <v>1</v>
      </c>
      <c r="M131" s="133">
        <f>IFERROR(L131*100/L133,"")</f>
        <v>100</v>
      </c>
    </row>
    <row r="132" spans="1:31" ht="33" x14ac:dyDescent="0.3">
      <c r="A132" s="113" t="s">
        <v>96</v>
      </c>
      <c r="B132" s="132"/>
      <c r="C132" s="131" t="str">
        <f>IFERROR(B132*100/B133,"")</f>
        <v/>
      </c>
      <c r="D132" s="132"/>
      <c r="E132" s="131">
        <f>IFERROR(D132*100/D133,"")</f>
        <v>0</v>
      </c>
      <c r="F132" s="130"/>
      <c r="G132" s="131">
        <f>IFERROR(F132*100/F133,"")</f>
        <v>0</v>
      </c>
      <c r="H132" s="132"/>
      <c r="I132" s="131">
        <f>IFERROR(H132*100/H133,"")</f>
        <v>0</v>
      </c>
      <c r="J132" s="132"/>
      <c r="K132" s="131">
        <f>IFERROR(J132*100/J133,"")</f>
        <v>0</v>
      </c>
      <c r="L132" s="132"/>
      <c r="M132" s="133">
        <f>IFERROR(L132*100/L133,"")</f>
        <v>0</v>
      </c>
    </row>
    <row r="133" spans="1:31" ht="33" x14ac:dyDescent="0.3">
      <c r="A133" s="137" t="s">
        <v>97</v>
      </c>
      <c r="B133" s="138">
        <f>SUM(B131:B132)</f>
        <v>0</v>
      </c>
      <c r="C133" s="139">
        <f>IFERROR(B133*100/($N$57+$B$63+$H$63),"")</f>
        <v>0</v>
      </c>
      <c r="D133" s="138">
        <f>SUM(D131:D132)</f>
        <v>1</v>
      </c>
      <c r="E133" s="139">
        <f>IFERROR(D133*100/($O$57+$C$63+$I$63),"")</f>
        <v>100</v>
      </c>
      <c r="F133" s="138">
        <f>SUM(F131:F132)</f>
        <v>1</v>
      </c>
      <c r="G133" s="139">
        <f>IFERROR(F133*100/($P$57+$D$63+$J$63),"")</f>
        <v>100</v>
      </c>
      <c r="H133" s="138">
        <f>SUM(H131:H132)</f>
        <v>1</v>
      </c>
      <c r="I133" s="139">
        <f>IFERROR(H133*100/($Q$57+$E$63+$K$63),"")</f>
        <v>100</v>
      </c>
      <c r="J133" s="138">
        <f>SUM(J131:J132)</f>
        <v>1</v>
      </c>
      <c r="K133" s="140">
        <f>IFERROR(J133*100/($R$57+$F$63+$L$63),"")</f>
        <v>100</v>
      </c>
      <c r="L133" s="138">
        <f>SUM(L131:L132)</f>
        <v>1</v>
      </c>
      <c r="M133" s="141">
        <f>IFERROR(L133*100/($S$57+$G$63+$M$63),"")</f>
        <v>100</v>
      </c>
    </row>
    <row r="135" spans="1:31" x14ac:dyDescent="0.3">
      <c r="A135" s="283"/>
      <c r="B135" s="283"/>
      <c r="C135" s="283"/>
      <c r="D135" s="283"/>
      <c r="E135" s="283"/>
      <c r="F135" s="283"/>
      <c r="G135" s="283"/>
      <c r="H135" s="283"/>
      <c r="I135" s="283"/>
      <c r="J135" s="283"/>
      <c r="K135" s="283"/>
      <c r="L135" s="283"/>
      <c r="M135" s="283"/>
      <c r="N135" s="283"/>
      <c r="O135" s="283"/>
    </row>
    <row r="136" spans="1:31" s="66" customFormat="1" x14ac:dyDescent="0.2">
      <c r="A136" s="332" t="s">
        <v>98</v>
      </c>
      <c r="B136" s="332">
        <v>2013</v>
      </c>
      <c r="C136" s="332"/>
      <c r="D136" s="332">
        <v>2014</v>
      </c>
      <c r="E136" s="332"/>
      <c r="F136" s="332">
        <v>2015</v>
      </c>
      <c r="G136" s="332"/>
      <c r="H136" s="332">
        <v>2016</v>
      </c>
      <c r="I136" s="332"/>
      <c r="J136" s="332">
        <v>2017</v>
      </c>
      <c r="K136" s="332"/>
      <c r="L136" s="332">
        <v>2018</v>
      </c>
      <c r="M136" s="332"/>
    </row>
    <row r="137" spans="1:31" s="66" customFormat="1" x14ac:dyDescent="0.3">
      <c r="A137" s="332"/>
      <c r="B137" s="142" t="s">
        <v>99</v>
      </c>
      <c r="C137" s="142" t="s">
        <v>85</v>
      </c>
      <c r="D137" s="142" t="s">
        <v>99</v>
      </c>
      <c r="E137" s="142" t="s">
        <v>85</v>
      </c>
      <c r="F137" s="142" t="s">
        <v>99</v>
      </c>
      <c r="G137" s="142" t="s">
        <v>85</v>
      </c>
      <c r="H137" s="142" t="s">
        <v>99</v>
      </c>
      <c r="I137" s="142" t="s">
        <v>85</v>
      </c>
      <c r="J137" s="142" t="s">
        <v>99</v>
      </c>
      <c r="K137" s="142" t="s">
        <v>85</v>
      </c>
      <c r="L137" s="142" t="s">
        <v>99</v>
      </c>
      <c r="M137" s="142" t="s">
        <v>85</v>
      </c>
    </row>
    <row r="138" spans="1:31" s="66" customFormat="1" x14ac:dyDescent="0.2">
      <c r="A138" s="270" t="s">
        <v>100</v>
      </c>
      <c r="B138" s="143">
        <v>1344</v>
      </c>
      <c r="C138" s="144">
        <f>IF(B138=0,"",B138*100/(B34+H34))</f>
        <v>99.261447562776951</v>
      </c>
      <c r="D138" s="143">
        <v>1366</v>
      </c>
      <c r="E138" s="144">
        <f>IF(D138=0,"",D138*100/(C34+I34))</f>
        <v>100</v>
      </c>
      <c r="F138" s="143">
        <v>1411</v>
      </c>
      <c r="G138" s="144">
        <f>IF(F138=0,"",F138*100/(D34+J34))</f>
        <v>100</v>
      </c>
      <c r="H138" s="143">
        <v>1411</v>
      </c>
      <c r="I138" s="144">
        <f>IF(H138=0,"",H138*100/(E34+K34))</f>
        <v>100</v>
      </c>
      <c r="J138" s="143">
        <v>1441</v>
      </c>
      <c r="K138" s="144">
        <f>IF(J138=0,"",J138*100/(F34+L34))</f>
        <v>100</v>
      </c>
      <c r="L138" s="143">
        <v>1471</v>
      </c>
      <c r="M138" s="145">
        <f>IF(L138=0,"",L138*100/(G34+M34))</f>
        <v>100</v>
      </c>
    </row>
    <row r="139" spans="1:31" s="66" customFormat="1" ht="33" x14ac:dyDescent="0.2">
      <c r="A139" s="146" t="s">
        <v>101</v>
      </c>
      <c r="B139" s="147"/>
      <c r="C139" s="148">
        <f>IFERROR(B139*100/B141,"")</f>
        <v>0</v>
      </c>
      <c r="D139" s="147"/>
      <c r="E139" s="148">
        <f>IFERROR(D139*100/D141,"")</f>
        <v>0</v>
      </c>
      <c r="F139" s="147"/>
      <c r="G139" s="148">
        <f>IFERROR(F139*100/F141,"")</f>
        <v>0</v>
      </c>
      <c r="H139" s="147"/>
      <c r="I139" s="148">
        <f>IFERROR(H139*100/H141,"")</f>
        <v>0</v>
      </c>
      <c r="J139" s="147"/>
      <c r="K139" s="148">
        <f>IFERROR(J139*100/J141,"")</f>
        <v>0</v>
      </c>
      <c r="L139" s="147"/>
      <c r="M139" s="149">
        <f>IFERROR(L139*100/L141,"")</f>
        <v>0</v>
      </c>
    </row>
    <row r="140" spans="1:31" s="66" customFormat="1" ht="33" x14ac:dyDescent="0.2">
      <c r="A140" s="146" t="s">
        <v>102</v>
      </c>
      <c r="B140" s="147">
        <v>7</v>
      </c>
      <c r="C140" s="148">
        <f>IFERROR(B140*100/B141,"")</f>
        <v>100</v>
      </c>
      <c r="D140" s="147">
        <v>8</v>
      </c>
      <c r="E140" s="148">
        <f>IFERROR(D140*100/D141,"")</f>
        <v>100</v>
      </c>
      <c r="F140" s="147">
        <v>7</v>
      </c>
      <c r="G140" s="148">
        <f>IFERROR(F140*100/F141,"")</f>
        <v>100</v>
      </c>
      <c r="H140" s="147">
        <v>15</v>
      </c>
      <c r="I140" s="148">
        <f>IFERROR(H140*100/H141,"")</f>
        <v>100</v>
      </c>
      <c r="J140" s="147">
        <v>15</v>
      </c>
      <c r="K140" s="148">
        <f>IFERROR(J140*100/J141,"")</f>
        <v>100</v>
      </c>
      <c r="L140" s="147">
        <v>15</v>
      </c>
      <c r="M140" s="149">
        <f>IFERROR(L140*100/L141,"")</f>
        <v>100</v>
      </c>
    </row>
    <row r="141" spans="1:31" s="66" customFormat="1" ht="33" x14ac:dyDescent="0.2">
      <c r="A141" s="137" t="s">
        <v>103</v>
      </c>
      <c r="B141" s="150">
        <f>SUM(B139:B140)</f>
        <v>7</v>
      </c>
      <c r="C141" s="151">
        <f>IFERROR(B141*100/($N$58+$B$64+$H$64),"")</f>
        <v>100</v>
      </c>
      <c r="D141" s="150">
        <f>SUM(D139:D140)</f>
        <v>8</v>
      </c>
      <c r="E141" s="151">
        <f>IFERROR(D141*100/($O$58+$C$64+$I$64),"")</f>
        <v>100</v>
      </c>
      <c r="F141" s="150">
        <f>SUM(F139:F140)</f>
        <v>7</v>
      </c>
      <c r="G141" s="151">
        <f>IFERROR(F141*100/($P$58+$D$64+$J$64),"")</f>
        <v>100</v>
      </c>
      <c r="H141" s="150">
        <f>SUM(H139:H140)</f>
        <v>15</v>
      </c>
      <c r="I141" s="151">
        <f>IFERROR(H141*100/($Q$58+$E$64+$K$64),"")</f>
        <v>100</v>
      </c>
      <c r="J141" s="150">
        <f>SUM(J139:J140)</f>
        <v>15</v>
      </c>
      <c r="K141" s="151">
        <f>IFERROR(J141*100/($R$58+$F$64+$L$64),"")</f>
        <v>100</v>
      </c>
      <c r="L141" s="150">
        <f>SUM(L139:L140)</f>
        <v>15</v>
      </c>
      <c r="M141" s="152">
        <f>IFERROR(L141*100/($S$58+$G$64+$M$64),"")</f>
        <v>100</v>
      </c>
    </row>
    <row r="142" spans="1:31" s="66" customFormat="1" x14ac:dyDescent="0.2">
      <c r="A142" s="325" t="s">
        <v>104</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row>
    <row r="143" spans="1:31" s="66" customFormat="1" x14ac:dyDescent="0.2">
      <c r="A143" s="326" t="s">
        <v>105</v>
      </c>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row>
    <row r="144" spans="1:31" x14ac:dyDescent="0.3">
      <c r="A144" s="65" t="s">
        <v>50</v>
      </c>
    </row>
    <row r="145" spans="1:13" x14ac:dyDescent="0.3">
      <c r="A145" s="65"/>
    </row>
    <row r="146" spans="1:13" x14ac:dyDescent="0.3">
      <c r="A146" s="153" t="s">
        <v>106</v>
      </c>
      <c r="B146" s="154"/>
      <c r="C146" s="154"/>
      <c r="D146" s="154"/>
      <c r="E146" s="154"/>
      <c r="F146" s="154"/>
      <c r="G146" s="154"/>
      <c r="H146" s="154"/>
      <c r="I146" s="154"/>
      <c r="J146" s="154"/>
      <c r="K146" s="154"/>
      <c r="L146" s="154"/>
      <c r="M146" s="154"/>
    </row>
    <row r="147" spans="1:13" x14ac:dyDescent="0.3">
      <c r="A147" s="327" t="s">
        <v>83</v>
      </c>
      <c r="B147" s="328">
        <v>2013</v>
      </c>
      <c r="C147" s="329"/>
      <c r="D147" s="328">
        <v>2014</v>
      </c>
      <c r="E147" s="329"/>
      <c r="F147" s="330">
        <v>2015</v>
      </c>
      <c r="G147" s="331"/>
      <c r="H147" s="330">
        <v>2016</v>
      </c>
      <c r="I147" s="331"/>
      <c r="J147" s="328">
        <v>2017</v>
      </c>
      <c r="K147" s="329"/>
      <c r="L147" s="328">
        <v>2018</v>
      </c>
      <c r="M147" s="329"/>
    </row>
    <row r="148" spans="1:13" x14ac:dyDescent="0.3">
      <c r="A148" s="327"/>
      <c r="B148" s="155"/>
      <c r="C148" s="155"/>
      <c r="D148" s="156" t="s">
        <v>99</v>
      </c>
      <c r="E148" s="155" t="s">
        <v>85</v>
      </c>
      <c r="F148" s="156" t="s">
        <v>99</v>
      </c>
      <c r="G148" s="155" t="s">
        <v>85</v>
      </c>
      <c r="H148" s="156" t="s">
        <v>99</v>
      </c>
      <c r="I148" s="155" t="s">
        <v>85</v>
      </c>
      <c r="J148" s="156" t="s">
        <v>99</v>
      </c>
      <c r="K148" s="155" t="s">
        <v>85</v>
      </c>
      <c r="L148" s="156" t="s">
        <v>99</v>
      </c>
      <c r="M148" s="155" t="s">
        <v>85</v>
      </c>
    </row>
    <row r="149" spans="1:13" x14ac:dyDescent="0.3">
      <c r="A149" s="157" t="s">
        <v>107</v>
      </c>
      <c r="B149" s="158">
        <v>402</v>
      </c>
      <c r="C149" s="60">
        <f>IF(B149=0,"",B149*100/N64)</f>
        <v>29.537105069801616</v>
      </c>
      <c r="D149" s="158">
        <v>346</v>
      </c>
      <c r="E149" s="60">
        <f>IF(D149=0,"",D149*100/O64)</f>
        <v>25.181950509461426</v>
      </c>
      <c r="F149" s="158">
        <v>280</v>
      </c>
      <c r="G149" s="60">
        <f>IF(F149=0,"",F149*100/P64)</f>
        <v>19.746121297602258</v>
      </c>
      <c r="H149" s="158">
        <v>280</v>
      </c>
      <c r="I149" s="60">
        <f>IF(H149=0,"",H149*100/Q64)</f>
        <v>19.635343618513325</v>
      </c>
      <c r="J149" s="158">
        <v>280</v>
      </c>
      <c r="K149" s="60">
        <f>IF(J149=0,"",J149*100/R64)</f>
        <v>19.23076923076923</v>
      </c>
      <c r="L149" s="158">
        <v>280</v>
      </c>
      <c r="M149" s="61">
        <f>IF(L149=0,"",L149*100/S64)</f>
        <v>18.842530282637956</v>
      </c>
    </row>
    <row r="150" spans="1:13" x14ac:dyDescent="0.3">
      <c r="A150" s="135" t="s">
        <v>108</v>
      </c>
      <c r="B150" s="159">
        <v>622</v>
      </c>
      <c r="C150" s="160">
        <f>IF(B150=0,"",B150*100/(B58+H58))</f>
        <v>45.937961595273265</v>
      </c>
      <c r="D150" s="159">
        <v>672</v>
      </c>
      <c r="E150" s="160">
        <f>IF(D150=0,"",D150*100/(C58+I58))</f>
        <v>49.194729136163986</v>
      </c>
      <c r="F150" s="159">
        <v>657</v>
      </c>
      <c r="G150" s="160">
        <f>IF(F150=0,"",F150*100/(D58+J58))</f>
        <v>46.56272147413182</v>
      </c>
      <c r="H150" s="159">
        <v>657</v>
      </c>
      <c r="I150" s="160">
        <f>IF(H150=0,"",H150*100/(E58+K58))</f>
        <v>46.56272147413182</v>
      </c>
      <c r="J150" s="159">
        <v>657</v>
      </c>
      <c r="K150" s="160">
        <f>IF(J150=0,"",J150*100/(F58+L58))</f>
        <v>45.593337959750173</v>
      </c>
      <c r="L150" s="159">
        <v>657</v>
      </c>
      <c r="M150" s="161">
        <f>IF(L150=0,"",L150*100/(G58+M58))</f>
        <v>44.663494221617945</v>
      </c>
    </row>
    <row r="151" spans="1:13" x14ac:dyDescent="0.3">
      <c r="A151" s="135" t="s">
        <v>109</v>
      </c>
      <c r="B151" s="159">
        <v>0</v>
      </c>
      <c r="C151" s="160" t="str">
        <f>IF(B151=0,"",B151*100/(N58+B64+H64))</f>
        <v/>
      </c>
      <c r="D151" s="159">
        <v>0</v>
      </c>
      <c r="E151" s="160" t="str">
        <f>IF(D151=0,"",D151*100/(O58+C64+I64))</f>
        <v/>
      </c>
      <c r="F151" s="159"/>
      <c r="G151" s="160" t="str">
        <f>IF(F151=0,"",F151*100/(P58+D64+J64))</f>
        <v/>
      </c>
      <c r="H151" s="159"/>
      <c r="I151" s="160" t="str">
        <f>IF(H151=0,"",H151*100/(Q58+E64+K64))</f>
        <v/>
      </c>
      <c r="J151" s="159"/>
      <c r="K151" s="160" t="str">
        <f>IF(J151=0,"",J151*100/(R58+F64+L64))</f>
        <v/>
      </c>
      <c r="L151" s="159"/>
      <c r="M151" s="161" t="str">
        <f>IF(L151=0,"",L151*100/(S58+G64+M64))</f>
        <v/>
      </c>
    </row>
    <row r="152" spans="1:13" ht="33" x14ac:dyDescent="0.3">
      <c r="A152" s="162" t="s">
        <v>110</v>
      </c>
      <c r="B152" s="159">
        <v>0</v>
      </c>
      <c r="C152" s="160" t="str">
        <f>IF(B152=0,"",B152*100/N64)</f>
        <v/>
      </c>
      <c r="D152" s="159">
        <v>10</v>
      </c>
      <c r="E152" s="160">
        <f>IF(D152=0,"",D152*100/O64)</f>
        <v>0.72780203784570596</v>
      </c>
      <c r="F152" s="159">
        <v>7</v>
      </c>
      <c r="G152" s="160">
        <f>IF(F152=0,"",F152*100/P64)</f>
        <v>0.49365303244005643</v>
      </c>
      <c r="H152" s="159">
        <v>7</v>
      </c>
      <c r="I152" s="160">
        <f>IF(H152=0,"",H152*100/Q64)</f>
        <v>0.49088359046283309</v>
      </c>
      <c r="J152" s="159">
        <v>7</v>
      </c>
      <c r="K152" s="160">
        <f>IF(J152=0,"",J152*100/R64)</f>
        <v>0.48076923076923078</v>
      </c>
      <c r="L152" s="159">
        <v>7</v>
      </c>
      <c r="M152" s="161">
        <f>IF(L152=0,"",L152*100/S64)</f>
        <v>0.47106325706594887</v>
      </c>
    </row>
    <row r="153" spans="1:13" x14ac:dyDescent="0.3">
      <c r="A153" s="135" t="s">
        <v>111</v>
      </c>
      <c r="B153" s="163">
        <f>SUM(B149:B152)</f>
        <v>1024</v>
      </c>
      <c r="C153" s="160">
        <f>IF(B153=0,"",B153*100/N64)</f>
        <v>75.238795003673772</v>
      </c>
      <c r="D153" s="163">
        <f>SUM(D149:D152)</f>
        <v>1028</v>
      </c>
      <c r="E153" s="160">
        <f>IF(D153=0,"",D153*100/O64)</f>
        <v>74.81804949053857</v>
      </c>
      <c r="F153" s="163">
        <f>SUM(F149:F152)</f>
        <v>944</v>
      </c>
      <c r="G153" s="160">
        <f>IF(F153=0,"",F153*100/P64)</f>
        <v>66.572637517630469</v>
      </c>
      <c r="H153" s="163">
        <f>SUM(H149:H152)</f>
        <v>944</v>
      </c>
      <c r="I153" s="160">
        <f>IF(H153=0,"",H153*100/Q64)</f>
        <v>66.199158485273486</v>
      </c>
      <c r="J153" s="163">
        <f>SUM(J149:J152)</f>
        <v>944</v>
      </c>
      <c r="K153" s="160">
        <f>IF(J153=0,"",J153*100/R64)</f>
        <v>64.835164835164832</v>
      </c>
      <c r="L153" s="163">
        <f>SUM(L149:L152)</f>
        <v>944</v>
      </c>
      <c r="M153" s="161">
        <f>IF(L153=0,"",L153*100/S64)</f>
        <v>63.526244952893677</v>
      </c>
    </row>
    <row r="154" spans="1:13" x14ac:dyDescent="0.3">
      <c r="A154" s="135" t="s">
        <v>112</v>
      </c>
      <c r="B154" s="159">
        <v>1343</v>
      </c>
      <c r="C154" s="160">
        <f>IF(B154=0,"",B154*100/(B58+H58))</f>
        <v>99.187592319054659</v>
      </c>
      <c r="D154" s="159">
        <v>1372</v>
      </c>
      <c r="E154" s="160">
        <f>IF(D154=0,"",D154*100/(C58+I58))</f>
        <v>100.43923865300147</v>
      </c>
      <c r="F154" s="159">
        <v>1408</v>
      </c>
      <c r="G154" s="160">
        <f>IF(F154=0,"",F154*100/(D58+J58))</f>
        <v>99.787384833451455</v>
      </c>
      <c r="H154" s="159">
        <v>1408</v>
      </c>
      <c r="I154" s="160">
        <f>IF(H154=0,"",H154*100/(E58+K58))</f>
        <v>99.787384833451455</v>
      </c>
      <c r="J154" s="159">
        <v>1408</v>
      </c>
      <c r="K154" s="160">
        <f>IF(J154=0,"",J154*100/(F58+L58))</f>
        <v>97.709923664122144</v>
      </c>
      <c r="L154" s="159">
        <v>1408</v>
      </c>
      <c r="M154" s="161">
        <f>IF(L154=0,"",L154*100/(G58+M58))</f>
        <v>95.71719918422842</v>
      </c>
    </row>
    <row r="155" spans="1:13" x14ac:dyDescent="0.3">
      <c r="A155" s="146" t="s">
        <v>113</v>
      </c>
      <c r="B155" s="159">
        <v>0</v>
      </c>
      <c r="C155" s="160">
        <f>IFERROR(B155*100/N64,"")</f>
        <v>0</v>
      </c>
      <c r="D155" s="159">
        <v>0</v>
      </c>
      <c r="E155" s="160">
        <f>IFERROR(D155*100/O64,"")</f>
        <v>0</v>
      </c>
      <c r="F155" s="159"/>
      <c r="G155" s="160">
        <f>IFERROR(F155*100/P64,"")</f>
        <v>0</v>
      </c>
      <c r="H155" s="159"/>
      <c r="I155" s="160">
        <f>IFERROR(H155*100/Q64,"")</f>
        <v>0</v>
      </c>
      <c r="J155" s="159"/>
      <c r="K155" s="160">
        <f>IFERROR(J155*100/R64,"")</f>
        <v>0</v>
      </c>
      <c r="L155" s="159"/>
      <c r="M155" s="161">
        <f>IFERROR(L155*100/S64,"")</f>
        <v>0</v>
      </c>
    </row>
    <row r="156" spans="1:13" ht="33" x14ac:dyDescent="0.3">
      <c r="A156" s="146" t="s">
        <v>114</v>
      </c>
      <c r="B156" s="159">
        <v>7</v>
      </c>
      <c r="C156" s="160" t="str">
        <f>IFERROR(B156*100/B155,"")</f>
        <v/>
      </c>
      <c r="D156" s="159">
        <v>4</v>
      </c>
      <c r="E156" s="160" t="str">
        <f>IFERROR(D156*100/D155,"")</f>
        <v/>
      </c>
      <c r="F156" s="159">
        <v>10</v>
      </c>
      <c r="G156" s="160" t="str">
        <f>IFERROR(F156*100/F155,"")</f>
        <v/>
      </c>
      <c r="H156" s="159">
        <v>11</v>
      </c>
      <c r="I156" s="160" t="str">
        <f>IFERROR(H156*100/H155,"")</f>
        <v/>
      </c>
      <c r="J156" s="159">
        <v>12</v>
      </c>
      <c r="K156" s="160" t="str">
        <f>IFERROR(J156*100/J155,"")</f>
        <v/>
      </c>
      <c r="L156" s="159">
        <v>13</v>
      </c>
      <c r="M156" s="161" t="str">
        <f>IFERROR(L156*100/L155,"")</f>
        <v/>
      </c>
    </row>
    <row r="157" spans="1:13" x14ac:dyDescent="0.3">
      <c r="A157" s="146" t="s">
        <v>115</v>
      </c>
      <c r="B157" s="159">
        <v>0</v>
      </c>
      <c r="C157" s="160">
        <f>IFERROR(B157*100/N64,"")</f>
        <v>0</v>
      </c>
      <c r="D157" s="159">
        <v>0</v>
      </c>
      <c r="E157" s="160">
        <f>IFERROR(D157*100/O64,"")</f>
        <v>0</v>
      </c>
      <c r="F157" s="159"/>
      <c r="G157" s="160">
        <f>IFERROR(F157*100/P64,"")</f>
        <v>0</v>
      </c>
      <c r="H157" s="159"/>
      <c r="I157" s="160">
        <f>IFERROR(H157*100/Q64,"")</f>
        <v>0</v>
      </c>
      <c r="J157" s="159"/>
      <c r="K157" s="160">
        <f>IFERROR(J157*100/R64,"")</f>
        <v>0</v>
      </c>
      <c r="L157" s="159"/>
      <c r="M157" s="161">
        <f>IFERROR(L157*100/S64,"")</f>
        <v>0</v>
      </c>
    </row>
    <row r="158" spans="1:13" ht="33" x14ac:dyDescent="0.3">
      <c r="A158" s="146" t="s">
        <v>116</v>
      </c>
      <c r="B158" s="159">
        <v>6</v>
      </c>
      <c r="C158" s="160" t="str">
        <f>IFERROR(B158*100/B157,"")</f>
        <v/>
      </c>
      <c r="D158" s="159">
        <v>20</v>
      </c>
      <c r="E158" s="160" t="str">
        <f>IFERROR(D158*100/D157,"")</f>
        <v/>
      </c>
      <c r="F158" s="159">
        <v>11</v>
      </c>
      <c r="G158" s="160" t="str">
        <f>IFERROR(F158*100/F157,"")</f>
        <v/>
      </c>
      <c r="H158" s="159">
        <v>12</v>
      </c>
      <c r="I158" s="160" t="str">
        <f>IFERROR(H158*100/H157,"")</f>
        <v/>
      </c>
      <c r="J158" s="159">
        <v>13</v>
      </c>
      <c r="K158" s="160" t="str">
        <f>IFERROR(J158*100/J157,"")</f>
        <v/>
      </c>
      <c r="L158" s="159">
        <v>14</v>
      </c>
      <c r="M158" s="161" t="str">
        <f>IFERROR(L158*100/L157,"")</f>
        <v/>
      </c>
    </row>
    <row r="159" spans="1:13" x14ac:dyDescent="0.3">
      <c r="A159" s="100" t="s">
        <v>117</v>
      </c>
      <c r="B159" s="159">
        <v>300</v>
      </c>
      <c r="C159" s="160">
        <f>IFERROR(B159*100/(N64),"")</f>
        <v>22.042615723732549</v>
      </c>
      <c r="D159" s="159">
        <v>308</v>
      </c>
      <c r="E159" s="160">
        <f>IFERROR(D159*100/(O64),"")</f>
        <v>22.416302765647742</v>
      </c>
      <c r="F159" s="159">
        <v>322</v>
      </c>
      <c r="G159" s="160">
        <f>IFERROR(F159*100/(P64),"")</f>
        <v>22.708039492242595</v>
      </c>
      <c r="H159" s="159">
        <v>322</v>
      </c>
      <c r="I159" s="160">
        <f>IFERROR(H159*100/(Q64),"")</f>
        <v>22.580645161290324</v>
      </c>
      <c r="J159" s="159">
        <v>325</v>
      </c>
      <c r="K159" s="160">
        <f>IFERROR(J159*100/(R64),"")</f>
        <v>22.321428571428573</v>
      </c>
      <c r="L159" s="159">
        <v>328</v>
      </c>
      <c r="M159" s="161">
        <f>IFERROR(L159*100/(S64),"")</f>
        <v>22.072678331090174</v>
      </c>
    </row>
    <row r="160" spans="1:13" ht="33" x14ac:dyDescent="0.3">
      <c r="A160" s="146" t="s">
        <v>118</v>
      </c>
      <c r="B160" s="159">
        <v>300</v>
      </c>
      <c r="C160" s="160">
        <f>IFERROR(B160*100/B159,"")</f>
        <v>100</v>
      </c>
      <c r="D160" s="159">
        <v>300</v>
      </c>
      <c r="E160" s="160">
        <f>IFERROR(D160*100/D159,"")</f>
        <v>97.402597402597408</v>
      </c>
      <c r="F160" s="159">
        <v>322</v>
      </c>
      <c r="G160" s="160">
        <f>IFERROR(F160*100/F159,"")</f>
        <v>100</v>
      </c>
      <c r="H160" s="159">
        <v>322</v>
      </c>
      <c r="I160" s="160">
        <f>IFERROR(H160*100/H159,"")</f>
        <v>100</v>
      </c>
      <c r="J160" s="159">
        <v>322</v>
      </c>
      <c r="K160" s="160">
        <f>IFERROR(J160*100/J159,"")</f>
        <v>99.07692307692308</v>
      </c>
      <c r="L160" s="159">
        <v>322</v>
      </c>
      <c r="M160" s="161">
        <f>IFERROR(L160*100/L159,"")</f>
        <v>98.170731707317074</v>
      </c>
    </row>
    <row r="161" spans="1:28" ht="33" x14ac:dyDescent="0.3">
      <c r="A161" s="146" t="s">
        <v>119</v>
      </c>
      <c r="B161" s="159"/>
      <c r="C161" s="160">
        <f>IFERROR(B161*100/(B57+H57),"")</f>
        <v>0</v>
      </c>
      <c r="D161" s="159"/>
      <c r="E161" s="160">
        <f>IFERROR(D161*100/(B57+I57),"")</f>
        <v>0</v>
      </c>
      <c r="F161" s="159"/>
      <c r="G161" s="160">
        <f>IFERROR(F161*100/(D57+J57),"")</f>
        <v>0</v>
      </c>
      <c r="H161" s="159"/>
      <c r="I161" s="160">
        <f>IFERROR(H161*100/(E57+K57),"")</f>
        <v>0</v>
      </c>
      <c r="J161" s="159"/>
      <c r="K161" s="160">
        <f>IFERROR(J161*100/(F57+L57),"")</f>
        <v>0</v>
      </c>
      <c r="L161" s="159"/>
      <c r="M161" s="161">
        <f>IFERROR(L161*100/(G57+M57),"")</f>
        <v>0</v>
      </c>
    </row>
    <row r="162" spans="1:28" ht="33" x14ac:dyDescent="0.3">
      <c r="A162" s="146" t="s">
        <v>120</v>
      </c>
      <c r="B162" s="159">
        <v>6</v>
      </c>
      <c r="C162" s="160">
        <f>IFERROR(B162*100/(B57+H57),"")</f>
        <v>100</v>
      </c>
      <c r="D162" s="159">
        <v>6</v>
      </c>
      <c r="E162" s="160">
        <f>IFERROR(D162*100/(C57+I57),"")</f>
        <v>100</v>
      </c>
      <c r="F162" s="159">
        <v>6</v>
      </c>
      <c r="G162" s="160">
        <f>IFERROR(F162*100/(D57+J57),"")</f>
        <v>100</v>
      </c>
      <c r="H162" s="159">
        <v>6</v>
      </c>
      <c r="I162" s="160">
        <f>IFERROR(H162*100/(E57+K57),"")</f>
        <v>100</v>
      </c>
      <c r="J162" s="159">
        <v>6</v>
      </c>
      <c r="K162" s="160">
        <f>IFERROR(J162*100/(F57+L57),"")</f>
        <v>100</v>
      </c>
      <c r="L162" s="159">
        <v>6</v>
      </c>
      <c r="M162" s="161">
        <f>IFERROR(L162*100/(G57+M57),"")</f>
        <v>100</v>
      </c>
    </row>
    <row r="163" spans="1:28" x14ac:dyDescent="0.3">
      <c r="A163" s="146" t="s">
        <v>121</v>
      </c>
      <c r="B163" s="159">
        <v>6</v>
      </c>
      <c r="C163" s="160">
        <f>IFERROR(B163*100/N63,"")</f>
        <v>85.714285714285708</v>
      </c>
      <c r="D163" s="159">
        <v>6</v>
      </c>
      <c r="E163" s="160">
        <f>IFERROR(D163*100/O63,"")</f>
        <v>85.714285714285708</v>
      </c>
      <c r="F163" s="159">
        <v>6</v>
      </c>
      <c r="G163" s="160">
        <f>IFERROR(F163*100/P63,"")</f>
        <v>85.714285714285708</v>
      </c>
      <c r="H163" s="159">
        <v>6</v>
      </c>
      <c r="I163" s="160">
        <f>IFERROR(H163*100/Q63,"")</f>
        <v>85.714285714285708</v>
      </c>
      <c r="J163" s="159">
        <v>6</v>
      </c>
      <c r="K163" s="160">
        <f>IFERROR(J163*100/R63,"")</f>
        <v>85.714285714285708</v>
      </c>
      <c r="L163" s="159">
        <v>6</v>
      </c>
      <c r="M163" s="161">
        <f>IFERROR(L163*100/S63,"")</f>
        <v>85.714285714285708</v>
      </c>
    </row>
    <row r="164" spans="1:28" x14ac:dyDescent="0.3">
      <c r="A164" s="135" t="s">
        <v>122</v>
      </c>
      <c r="B164" s="159"/>
      <c r="C164" s="164">
        <f>IFERROR(B164*100/(B33+H33),"")</f>
        <v>0</v>
      </c>
      <c r="D164" s="159"/>
      <c r="E164" s="164">
        <f>IFERROR(D164*100/(C33+I33),"")</f>
        <v>0</v>
      </c>
      <c r="F164" s="159"/>
      <c r="G164" s="164">
        <f>IFERROR(F164*100/(D33+J33),"")</f>
        <v>0</v>
      </c>
      <c r="H164" s="159"/>
      <c r="I164" s="164">
        <f>IFERROR(H164*100/(E33+K33),"")</f>
        <v>0</v>
      </c>
      <c r="J164" s="159"/>
      <c r="K164" s="164">
        <f>IFERROR(J164*100/(F33+L33),"")</f>
        <v>0</v>
      </c>
      <c r="L164" s="159"/>
      <c r="M164" s="165">
        <f>IFERROR(L164*100/(G33+M33),"")</f>
        <v>0</v>
      </c>
      <c r="N164" s="166"/>
      <c r="O164" s="166"/>
      <c r="P164" s="166"/>
      <c r="Q164" s="166"/>
      <c r="R164" s="166"/>
      <c r="S164" s="166"/>
    </row>
    <row r="165" spans="1:28" ht="33" x14ac:dyDescent="0.3">
      <c r="A165" s="99" t="s">
        <v>123</v>
      </c>
      <c r="B165" s="159"/>
      <c r="C165" s="164">
        <f>IFERROR(B165*100/(B57+H57),"")</f>
        <v>0</v>
      </c>
      <c r="D165" s="159"/>
      <c r="E165" s="164">
        <f>IFERROR(D165*100/(C57+I57),"")</f>
        <v>0</v>
      </c>
      <c r="F165" s="159"/>
      <c r="G165" s="164">
        <f>IFERROR(F165*100/(D57+J57),"")</f>
        <v>0</v>
      </c>
      <c r="H165" s="159"/>
      <c r="I165" s="164">
        <f>IFERROR(H165*100/(E57+K57),"")</f>
        <v>0</v>
      </c>
      <c r="J165" s="159"/>
      <c r="K165" s="164">
        <f>IFERROR(J165*100/(F57+L57),"")</f>
        <v>0</v>
      </c>
      <c r="L165" s="159"/>
      <c r="M165" s="165">
        <f>IFERROR(L165*100/(G57+M57),"")</f>
        <v>0</v>
      </c>
      <c r="N165" s="166"/>
      <c r="O165" s="166"/>
      <c r="P165" s="166"/>
      <c r="Q165" s="166"/>
      <c r="R165" s="166"/>
      <c r="S165" s="166"/>
    </row>
    <row r="166" spans="1:28" x14ac:dyDescent="0.3">
      <c r="A166" s="167" t="s">
        <v>124</v>
      </c>
      <c r="B166" s="168"/>
      <c r="C166" s="38"/>
      <c r="D166" s="168"/>
      <c r="E166" s="38"/>
      <c r="F166" s="168"/>
      <c r="G166" s="38"/>
      <c r="H166" s="168"/>
      <c r="I166" s="38"/>
      <c r="J166" s="168">
        <v>90</v>
      </c>
      <c r="K166" s="38"/>
      <c r="L166" s="168">
        <v>90</v>
      </c>
      <c r="M166" s="39"/>
    </row>
    <row r="167" spans="1:28" s="172" customFormat="1" x14ac:dyDescent="0.3">
      <c r="A167" s="169" t="s">
        <v>125</v>
      </c>
      <c r="B167" s="169"/>
      <c r="C167" s="169"/>
      <c r="D167" s="169"/>
      <c r="E167" s="169"/>
      <c r="F167" s="169"/>
      <c r="G167" s="169"/>
      <c r="H167" s="169"/>
      <c r="I167" s="169"/>
      <c r="J167" s="169"/>
      <c r="K167" s="169"/>
      <c r="L167" s="169"/>
      <c r="M167" s="169"/>
      <c r="N167" s="1"/>
      <c r="O167" s="1"/>
      <c r="P167" s="1"/>
      <c r="Q167" s="1"/>
      <c r="R167" s="1"/>
      <c r="S167" s="1"/>
      <c r="T167" s="1"/>
      <c r="U167" s="1"/>
      <c r="V167" s="170"/>
      <c r="W167" s="170"/>
      <c r="X167" s="170"/>
      <c r="Y167" s="170"/>
      <c r="Z167" s="170"/>
      <c r="AA167" s="171"/>
    </row>
    <row r="168" spans="1:28" s="173" customFormat="1" ht="16.5" customHeight="1" x14ac:dyDescent="0.3">
      <c r="A168" s="166" t="s">
        <v>126</v>
      </c>
      <c r="B168" s="166"/>
      <c r="C168" s="166"/>
      <c r="D168" s="166"/>
      <c r="E168" s="166"/>
      <c r="F168" s="166"/>
      <c r="G168" s="166"/>
      <c r="H168" s="166"/>
      <c r="I168" s="166"/>
      <c r="J168" s="166"/>
      <c r="K168" s="166"/>
      <c r="L168" s="166"/>
      <c r="M168" s="166"/>
      <c r="N168" s="166"/>
      <c r="O168" s="166"/>
      <c r="P168" s="1"/>
      <c r="Q168" s="1"/>
      <c r="R168" s="1"/>
      <c r="S168" s="1"/>
      <c r="T168" s="1"/>
      <c r="U168" s="1"/>
      <c r="V168" s="1"/>
      <c r="W168" s="1"/>
      <c r="X168" s="170"/>
      <c r="Y168" s="170"/>
      <c r="Z168" s="170"/>
      <c r="AA168" s="170"/>
      <c r="AB168" s="170"/>
    </row>
    <row r="169" spans="1:28" s="173" customFormat="1" x14ac:dyDescent="0.2">
      <c r="A169" s="174" t="s">
        <v>50</v>
      </c>
      <c r="B169" s="175"/>
      <c r="C169" s="176"/>
      <c r="D169" s="176"/>
      <c r="E169" s="176"/>
      <c r="F169" s="176"/>
      <c r="G169" s="176"/>
      <c r="H169" s="176"/>
      <c r="I169" s="176"/>
      <c r="J169" s="176"/>
      <c r="K169" s="176"/>
      <c r="L169" s="176"/>
      <c r="M169" s="176"/>
      <c r="N169" s="176"/>
      <c r="O169" s="176"/>
      <c r="P169" s="176"/>
      <c r="Q169" s="176"/>
      <c r="R169" s="176"/>
    </row>
    <row r="170" spans="1:28" x14ac:dyDescent="0.3">
      <c r="A170" s="118"/>
      <c r="B170" s="177"/>
      <c r="C170" s="41"/>
      <c r="D170" s="41"/>
      <c r="E170" s="41"/>
      <c r="F170" s="41"/>
      <c r="G170" s="41"/>
      <c r="H170" s="41"/>
      <c r="I170" s="41"/>
      <c r="J170" s="41"/>
      <c r="K170" s="41"/>
      <c r="L170" s="41"/>
      <c r="M170" s="41"/>
      <c r="N170" s="41"/>
      <c r="O170" s="41"/>
      <c r="P170" s="41"/>
      <c r="Q170" s="41"/>
      <c r="R170" s="41"/>
    </row>
    <row r="171" spans="1:28" s="66" customFormat="1" x14ac:dyDescent="0.3">
      <c r="A171" s="178" t="s">
        <v>127</v>
      </c>
      <c r="B171" s="178"/>
      <c r="C171" s="178"/>
      <c r="D171" s="178"/>
      <c r="E171" s="178"/>
      <c r="F171" s="178"/>
      <c r="G171" s="178"/>
      <c r="H171" s="178"/>
      <c r="I171" s="178"/>
      <c r="J171" s="178"/>
      <c r="K171" s="178"/>
      <c r="L171" s="178"/>
      <c r="M171" s="178"/>
      <c r="U171" s="1"/>
    </row>
    <row r="172" spans="1:28" s="66" customFormat="1" x14ac:dyDescent="0.3">
      <c r="A172" s="324" t="s">
        <v>98</v>
      </c>
      <c r="B172" s="315">
        <v>2013</v>
      </c>
      <c r="C172" s="317"/>
      <c r="D172" s="315">
        <v>2014</v>
      </c>
      <c r="E172" s="317"/>
      <c r="F172" s="324">
        <v>2015</v>
      </c>
      <c r="G172" s="324"/>
      <c r="H172" s="315">
        <v>2016</v>
      </c>
      <c r="I172" s="317"/>
      <c r="J172" s="315">
        <v>2017</v>
      </c>
      <c r="K172" s="317"/>
      <c r="L172" s="315">
        <v>2018</v>
      </c>
      <c r="M172" s="317"/>
      <c r="U172" s="1"/>
    </row>
    <row r="173" spans="1:28" s="66" customFormat="1" x14ac:dyDescent="0.3">
      <c r="A173" s="320"/>
      <c r="B173" s="179" t="s">
        <v>128</v>
      </c>
      <c r="C173" s="179" t="s">
        <v>85</v>
      </c>
      <c r="D173" s="179" t="s">
        <v>128</v>
      </c>
      <c r="E173" s="179" t="s">
        <v>85</v>
      </c>
      <c r="F173" s="179" t="s">
        <v>128</v>
      </c>
      <c r="G173" s="179" t="s">
        <v>85</v>
      </c>
      <c r="H173" s="179" t="s">
        <v>128</v>
      </c>
      <c r="I173" s="179" t="s">
        <v>85</v>
      </c>
      <c r="J173" s="179" t="s">
        <v>128</v>
      </c>
      <c r="K173" s="179" t="s">
        <v>85</v>
      </c>
      <c r="L173" s="179" t="s">
        <v>128</v>
      </c>
      <c r="M173" s="179" t="s">
        <v>85</v>
      </c>
      <c r="U173" s="1"/>
    </row>
    <row r="174" spans="1:28" s="66" customFormat="1" x14ac:dyDescent="0.3">
      <c r="A174" s="180" t="s">
        <v>129</v>
      </c>
      <c r="B174" s="181">
        <v>6</v>
      </c>
      <c r="C174" s="182">
        <f>IF(B174=0,"",B174*100/H33)</f>
        <v>100</v>
      </c>
      <c r="D174" s="183">
        <v>6</v>
      </c>
      <c r="E174" s="182">
        <f>IF(D174=0,"",D174*100/I33)</f>
        <v>100</v>
      </c>
      <c r="F174" s="183">
        <v>136</v>
      </c>
      <c r="G174" s="182">
        <f>IF(F174=0,"",F174*100/J33)</f>
        <v>2266.6666666666665</v>
      </c>
      <c r="H174" s="183">
        <v>136</v>
      </c>
      <c r="I174" s="182">
        <f>IF(H174=0,"",H174*100/K33)</f>
        <v>2266.6666666666665</v>
      </c>
      <c r="J174" s="183">
        <v>136</v>
      </c>
      <c r="K174" s="182">
        <f>IF(J174=0,"",J174*100/L33)</f>
        <v>2266.6666666666665</v>
      </c>
      <c r="L174" s="183">
        <v>136</v>
      </c>
      <c r="M174" s="184">
        <f>IF(L174=0,"",L174*100/M33)</f>
        <v>2266.6666666666665</v>
      </c>
      <c r="N174" s="185"/>
      <c r="O174" s="185"/>
      <c r="P174" s="185"/>
      <c r="Q174" s="185"/>
      <c r="R174" s="185"/>
      <c r="S174" s="185"/>
      <c r="U174" s="1"/>
    </row>
    <row r="175" spans="1:28" s="66" customFormat="1" x14ac:dyDescent="0.3">
      <c r="A175" s="99" t="s">
        <v>130</v>
      </c>
      <c r="B175" s="130">
        <v>58</v>
      </c>
      <c r="C175" s="130"/>
      <c r="D175" s="130">
        <v>152</v>
      </c>
      <c r="E175" s="130"/>
      <c r="F175" s="130">
        <v>136</v>
      </c>
      <c r="G175" s="130"/>
      <c r="H175" s="130">
        <v>136</v>
      </c>
      <c r="I175" s="130"/>
      <c r="J175" s="130">
        <v>136</v>
      </c>
      <c r="K175" s="130"/>
      <c r="L175" s="130"/>
      <c r="M175" s="186"/>
      <c r="N175" s="185"/>
      <c r="O175" s="185"/>
      <c r="P175" s="185"/>
      <c r="Q175" s="185"/>
      <c r="R175" s="185"/>
      <c r="S175" s="185"/>
      <c r="U175" s="1"/>
    </row>
    <row r="176" spans="1:28" s="66" customFormat="1" x14ac:dyDescent="0.3">
      <c r="A176" s="99" t="s">
        <v>131</v>
      </c>
      <c r="B176" s="187">
        <v>35</v>
      </c>
      <c r="C176" s="131">
        <f>IF(B176=0,"",B176*100/B175)</f>
        <v>60.344827586206897</v>
      </c>
      <c r="D176" s="188">
        <v>64</v>
      </c>
      <c r="E176" s="131">
        <f>IF(D176=0,"",D176*100/D175)</f>
        <v>42.10526315789474</v>
      </c>
      <c r="F176" s="188">
        <v>67</v>
      </c>
      <c r="G176" s="131">
        <f>IF(F176=0,"",F176*100/F175)</f>
        <v>49.264705882352942</v>
      </c>
      <c r="H176" s="188">
        <v>70</v>
      </c>
      <c r="I176" s="131">
        <f>IF(H176=0,"",H176*100/H175)</f>
        <v>51.470588235294116</v>
      </c>
      <c r="J176" s="188">
        <v>75</v>
      </c>
      <c r="K176" s="131">
        <f>IF(J176=0,"",J176*100/J175)</f>
        <v>55.147058823529413</v>
      </c>
      <c r="L176" s="188">
        <v>75</v>
      </c>
      <c r="M176" s="133" t="e">
        <f>IF(L176=0,"",L176*100/L175)</f>
        <v>#DIV/0!</v>
      </c>
      <c r="N176" s="185"/>
      <c r="O176" s="185"/>
      <c r="P176" s="185"/>
      <c r="Q176" s="185"/>
      <c r="R176" s="185"/>
      <c r="S176" s="185"/>
      <c r="U176" s="1"/>
    </row>
    <row r="177" spans="1:21" s="66" customFormat="1" ht="33" x14ac:dyDescent="0.3">
      <c r="A177" s="137" t="s">
        <v>132</v>
      </c>
      <c r="B177" s="187">
        <v>30</v>
      </c>
      <c r="C177" s="131">
        <f>+IFERROR(B177*100/B176,"")</f>
        <v>85.714285714285708</v>
      </c>
      <c r="D177" s="188">
        <v>58</v>
      </c>
      <c r="E177" s="131">
        <f>+IFERROR(D177*100/D176,"")</f>
        <v>90.625</v>
      </c>
      <c r="F177" s="188">
        <v>69</v>
      </c>
      <c r="G177" s="131">
        <f>+IFERROR(F177*100/F176,"")</f>
        <v>102.98507462686567</v>
      </c>
      <c r="H177" s="188">
        <v>75</v>
      </c>
      <c r="I177" s="131">
        <f>+IFERROR(H177*100/H176,"")</f>
        <v>107.14285714285714</v>
      </c>
      <c r="J177" s="188">
        <v>80</v>
      </c>
      <c r="K177" s="131">
        <f>+IFERROR(J177*100/J176,"")</f>
        <v>106.66666666666667</v>
      </c>
      <c r="L177" s="188">
        <v>80</v>
      </c>
      <c r="M177" s="133">
        <f>+IFERROR(L177*100/L176,"")</f>
        <v>106.66666666666667</v>
      </c>
      <c r="N177" s="185"/>
      <c r="O177" s="185"/>
      <c r="P177" s="185"/>
      <c r="Q177" s="185"/>
      <c r="R177" s="185"/>
      <c r="S177" s="185"/>
      <c r="U177" s="1"/>
    </row>
    <row r="178" spans="1:21" s="66" customFormat="1" ht="33" x14ac:dyDescent="0.3">
      <c r="A178" s="137" t="s">
        <v>133</v>
      </c>
      <c r="B178" s="187">
        <v>5</v>
      </c>
      <c r="C178" s="131">
        <f>+IFERROR(B178*100/B176,"")</f>
        <v>14.285714285714286</v>
      </c>
      <c r="D178" s="188">
        <v>6</v>
      </c>
      <c r="E178" s="131">
        <f>+IFERROR(D178*100/D176,"")</f>
        <v>9.375</v>
      </c>
      <c r="F178" s="188">
        <v>2</v>
      </c>
      <c r="G178" s="131">
        <f>+IFERROR(F178*100/F176,"")</f>
        <v>2.9850746268656718</v>
      </c>
      <c r="H178" s="188">
        <v>5</v>
      </c>
      <c r="I178" s="131">
        <f>+IFERROR(H178*100/H176,"")</f>
        <v>7.1428571428571432</v>
      </c>
      <c r="J178" s="188">
        <v>5</v>
      </c>
      <c r="K178" s="131">
        <f>+IFERROR(J178*100/J176,"")</f>
        <v>6.666666666666667</v>
      </c>
      <c r="L178" s="188">
        <v>5</v>
      </c>
      <c r="M178" s="133">
        <f>+IFERROR(L178*100/L176,"")</f>
        <v>6.666666666666667</v>
      </c>
      <c r="N178" s="185"/>
      <c r="O178" s="185"/>
      <c r="P178" s="185"/>
      <c r="Q178" s="185"/>
      <c r="R178" s="185"/>
      <c r="S178" s="185"/>
      <c r="U178" s="1"/>
    </row>
    <row r="179" spans="1:21" s="66" customFormat="1" x14ac:dyDescent="0.3">
      <c r="A179" s="99" t="s">
        <v>134</v>
      </c>
      <c r="B179" s="187"/>
      <c r="C179" s="131" t="str">
        <f>IF(B179=0,"",B179*100/B33)</f>
        <v/>
      </c>
      <c r="D179" s="187"/>
      <c r="E179" s="131" t="str">
        <f>IF(D179=0,"",D179*100/C33)</f>
        <v/>
      </c>
      <c r="F179" s="188"/>
      <c r="G179" s="131" t="str">
        <f>IF(F179=0,"",F179*100/D33)</f>
        <v/>
      </c>
      <c r="H179" s="188"/>
      <c r="I179" s="131" t="str">
        <f>IF(H179=0,"",H179*100/E33)</f>
        <v/>
      </c>
      <c r="J179" s="188"/>
      <c r="K179" s="131" t="str">
        <f>IF(J179=0,"",J179*100/F33)</f>
        <v/>
      </c>
      <c r="L179" s="188"/>
      <c r="M179" s="133" t="str">
        <f>IF(L179=0,"",L179*100/G33)</f>
        <v/>
      </c>
      <c r="N179" s="185"/>
      <c r="O179" s="185"/>
      <c r="P179" s="185"/>
      <c r="Q179" s="185"/>
      <c r="R179" s="185"/>
      <c r="S179" s="185"/>
      <c r="U179" s="1"/>
    </row>
    <row r="180" spans="1:21" s="66" customFormat="1" x14ac:dyDescent="0.3">
      <c r="A180" s="99" t="s">
        <v>135</v>
      </c>
      <c r="B180" s="130"/>
      <c r="C180" s="130"/>
      <c r="D180" s="130"/>
      <c r="E180" s="130"/>
      <c r="F180" s="130"/>
      <c r="G180" s="130"/>
      <c r="H180" s="130"/>
      <c r="I180" s="130"/>
      <c r="J180" s="130"/>
      <c r="K180" s="18"/>
      <c r="L180" s="130"/>
      <c r="M180" s="186"/>
      <c r="N180" s="185"/>
      <c r="O180" s="185"/>
      <c r="P180" s="185"/>
      <c r="Q180" s="185"/>
      <c r="R180" s="185"/>
      <c r="S180" s="185"/>
      <c r="U180" s="1"/>
    </row>
    <row r="181" spans="1:21" s="66" customFormat="1" x14ac:dyDescent="0.3">
      <c r="A181" s="99" t="s">
        <v>136</v>
      </c>
      <c r="B181" s="187"/>
      <c r="C181" s="131" t="str">
        <f>IF(B181=0,"",B181*100/B180)</f>
        <v/>
      </c>
      <c r="D181" s="187"/>
      <c r="E181" s="131" t="str">
        <f>IF(D181=0,"",D181*100/D180)</f>
        <v/>
      </c>
      <c r="F181" s="188"/>
      <c r="G181" s="131" t="str">
        <f>IF(F181=0,"",F181*100/F180)</f>
        <v/>
      </c>
      <c r="H181" s="187"/>
      <c r="I181" s="131" t="str">
        <f>IF(H181=0,"",H181*100/H180)</f>
        <v/>
      </c>
      <c r="J181" s="187"/>
      <c r="K181" s="131" t="str">
        <f>IF(J181=0,"",J181*100/J180)</f>
        <v/>
      </c>
      <c r="L181" s="187"/>
      <c r="M181" s="133" t="str">
        <f>IF(L181=0,"",L181*100/L180)</f>
        <v/>
      </c>
      <c r="N181" s="185"/>
      <c r="O181" s="185"/>
      <c r="P181" s="185"/>
      <c r="Q181" s="185"/>
      <c r="R181" s="185"/>
      <c r="S181" s="185"/>
      <c r="U181" s="1"/>
    </row>
    <row r="182" spans="1:21" s="66" customFormat="1" ht="33" x14ac:dyDescent="0.3">
      <c r="A182" s="137" t="s">
        <v>137</v>
      </c>
      <c r="B182" s="187"/>
      <c r="C182" s="131" t="str">
        <f>+IFERROR(B182*100/B181,"")</f>
        <v/>
      </c>
      <c r="D182" s="187"/>
      <c r="E182" s="131" t="str">
        <f>+IFERROR(D182*100/D181,"")</f>
        <v/>
      </c>
      <c r="F182" s="188"/>
      <c r="G182" s="131" t="str">
        <f>+IFERROR(F182*100/F181,"")</f>
        <v/>
      </c>
      <c r="H182" s="187"/>
      <c r="I182" s="131" t="str">
        <f>+IFERROR(H182*100/H181,"")</f>
        <v/>
      </c>
      <c r="J182" s="187"/>
      <c r="K182" s="131" t="str">
        <f>+IFERROR(J182*100/J181,"")</f>
        <v/>
      </c>
      <c r="L182" s="187"/>
      <c r="M182" s="133" t="str">
        <f>+IFERROR(L182*100/L181,"")</f>
        <v/>
      </c>
      <c r="N182" s="185"/>
      <c r="O182" s="185"/>
      <c r="P182" s="185"/>
      <c r="Q182" s="185"/>
      <c r="R182" s="185"/>
      <c r="S182" s="185"/>
      <c r="U182" s="1"/>
    </row>
    <row r="183" spans="1:21" s="66" customFormat="1" ht="33" x14ac:dyDescent="0.3">
      <c r="A183" s="137" t="s">
        <v>138</v>
      </c>
      <c r="B183" s="187"/>
      <c r="C183" s="131" t="str">
        <f>+IFERROR(B183*100/B181,"")</f>
        <v/>
      </c>
      <c r="D183" s="187"/>
      <c r="E183" s="131" t="str">
        <f>+IFERROR(D183*100/D181,"")</f>
        <v/>
      </c>
      <c r="F183" s="188"/>
      <c r="G183" s="131" t="str">
        <f>+IFERROR(F183*100/F181,"")</f>
        <v/>
      </c>
      <c r="H183" s="187"/>
      <c r="I183" s="131" t="str">
        <f>+IFERROR(H183*100/H181,"")</f>
        <v/>
      </c>
      <c r="J183" s="187" t="str">
        <f t="shared" ref="J183" si="27">+IFERROR(I183*100/I181,"")</f>
        <v/>
      </c>
      <c r="K183" s="131" t="str">
        <f>+IFERROR(J183*100/J181,"")</f>
        <v/>
      </c>
      <c r="L183" s="187" t="str">
        <f t="shared" ref="L183" si="28">+IFERROR(K183*100/K181,"")</f>
        <v/>
      </c>
      <c r="M183" s="133" t="str">
        <f>+IFERROR(L183*100/L181,"")</f>
        <v/>
      </c>
      <c r="N183" s="185"/>
      <c r="O183" s="185"/>
      <c r="P183" s="185"/>
      <c r="Q183" s="185"/>
      <c r="R183" s="185"/>
      <c r="S183" s="185"/>
      <c r="U183" s="1"/>
    </row>
    <row r="184" spans="1:21" s="66" customFormat="1" ht="33" x14ac:dyDescent="0.3">
      <c r="A184" s="137" t="s">
        <v>139</v>
      </c>
      <c r="B184" s="187"/>
      <c r="C184" s="131">
        <f>+IFERROR(B184*100/H33,"")</f>
        <v>0</v>
      </c>
      <c r="D184" s="187"/>
      <c r="E184" s="131">
        <f>+IFERROR(D184*100/I33,"")</f>
        <v>0</v>
      </c>
      <c r="F184" s="188"/>
      <c r="G184" s="131">
        <f>+IFERROR(F184*100/J33,"")</f>
        <v>0</v>
      </c>
      <c r="H184" s="187"/>
      <c r="I184" s="131">
        <f>+IFERROR(H184*100/K33,"")</f>
        <v>0</v>
      </c>
      <c r="J184" s="187"/>
      <c r="K184" s="131">
        <f>+IFERROR(J184*100/L33,"")</f>
        <v>0</v>
      </c>
      <c r="L184" s="187"/>
      <c r="M184" s="133">
        <f>+IFERROR(L184*100/M33,"")</f>
        <v>0</v>
      </c>
      <c r="N184" s="185"/>
      <c r="O184" s="185"/>
      <c r="P184" s="185"/>
      <c r="Q184" s="185"/>
      <c r="R184" s="185"/>
      <c r="S184" s="185"/>
      <c r="U184" s="1"/>
    </row>
    <row r="185" spans="1:21" s="66" customFormat="1" ht="33" x14ac:dyDescent="0.3">
      <c r="A185" s="137" t="s">
        <v>140</v>
      </c>
      <c r="B185" s="187"/>
      <c r="C185" s="131">
        <f>+IFERROR(B185*100/H33,"")</f>
        <v>0</v>
      </c>
      <c r="D185" s="187"/>
      <c r="E185" s="131">
        <f>+IFERROR(D185*100/I33,"")</f>
        <v>0</v>
      </c>
      <c r="F185" s="188"/>
      <c r="G185" s="131">
        <f>+IFERROR(F185*100/J33,"")</f>
        <v>0</v>
      </c>
      <c r="H185" s="187"/>
      <c r="I185" s="131">
        <f>+IFERROR(H185*100/K33,"")</f>
        <v>0</v>
      </c>
      <c r="J185" s="187"/>
      <c r="K185" s="131">
        <f>+IFERROR(J185*100/L33,"")</f>
        <v>0</v>
      </c>
      <c r="L185" s="187"/>
      <c r="M185" s="133">
        <f>+IFERROR(L185*100/M33,"")</f>
        <v>0</v>
      </c>
      <c r="N185" s="185"/>
      <c r="O185" s="185"/>
      <c r="P185" s="185"/>
      <c r="Q185" s="185"/>
      <c r="R185" s="185"/>
      <c r="S185" s="185"/>
      <c r="U185" s="1"/>
    </row>
    <row r="186" spans="1:21" s="66" customFormat="1" ht="33" x14ac:dyDescent="0.3">
      <c r="A186" s="137" t="s">
        <v>141</v>
      </c>
      <c r="B186" s="187"/>
      <c r="C186" s="131">
        <f>IFERROR(B186*100/(B33+H33),"")</f>
        <v>0</v>
      </c>
      <c r="D186" s="187"/>
      <c r="E186" s="131">
        <f>IFERROR(D186*100/(C33+I33),"")</f>
        <v>0</v>
      </c>
      <c r="F186" s="188"/>
      <c r="G186" s="131">
        <f>IFERROR(F186*100/(D33+J33),"")</f>
        <v>0</v>
      </c>
      <c r="H186" s="187">
        <v>6</v>
      </c>
      <c r="I186" s="131">
        <f>IFERROR(H186*100/(K33+E33),"")</f>
        <v>100</v>
      </c>
      <c r="J186" s="187">
        <v>6</v>
      </c>
      <c r="K186" s="131">
        <f>IFERROR(J186*100/(F33+L33),"")</f>
        <v>100</v>
      </c>
      <c r="L186" s="187">
        <v>6</v>
      </c>
      <c r="M186" s="133">
        <f>IFERROR(L186*100/(G33+M33),"")</f>
        <v>100</v>
      </c>
      <c r="N186" s="185"/>
      <c r="O186" s="185"/>
      <c r="P186" s="185"/>
      <c r="Q186" s="185"/>
      <c r="R186" s="185"/>
      <c r="S186" s="185"/>
      <c r="U186" s="1"/>
    </row>
    <row r="187" spans="1:21" s="66" customFormat="1" ht="33" x14ac:dyDescent="0.3">
      <c r="A187" s="137" t="s">
        <v>142</v>
      </c>
      <c r="B187" s="187"/>
      <c r="C187" s="131">
        <f>IFERROR(B187*100/(N33+B39+H39),"")</f>
        <v>0</v>
      </c>
      <c r="D187" s="187"/>
      <c r="E187" s="131">
        <f>IFERROR(D187*100/(O33+C39+I39),"")</f>
        <v>0</v>
      </c>
      <c r="F187" s="188"/>
      <c r="G187" s="131">
        <f>IFERROR(F187*100/(P33+D39+J39),"")</f>
        <v>0</v>
      </c>
      <c r="H187" s="187"/>
      <c r="I187" s="131">
        <f>IFERROR(H187*100/(Q33+E39+K39),"")</f>
        <v>0</v>
      </c>
      <c r="J187" s="187">
        <v>6</v>
      </c>
      <c r="K187" s="131">
        <f>IFERROR(J187*100/(R33+F39+L39),"")</f>
        <v>600</v>
      </c>
      <c r="L187" s="187">
        <v>6</v>
      </c>
      <c r="M187" s="133">
        <f>IFERROR(L187*100/(S33+G39+M39),"")</f>
        <v>600</v>
      </c>
      <c r="N187" s="185"/>
      <c r="O187" s="185"/>
      <c r="P187" s="185"/>
      <c r="Q187" s="185"/>
      <c r="R187" s="185"/>
      <c r="S187" s="185"/>
      <c r="U187" s="1"/>
    </row>
    <row r="188" spans="1:21" s="66" customFormat="1" x14ac:dyDescent="0.2">
      <c r="A188" s="137" t="s">
        <v>143</v>
      </c>
      <c r="B188" s="187"/>
      <c r="C188" s="131">
        <f>+IFERROR(B188*100/N39,"")</f>
        <v>0</v>
      </c>
      <c r="D188" s="187"/>
      <c r="E188" s="131">
        <f>+IFERROR(D188*100/O39,"")</f>
        <v>0</v>
      </c>
      <c r="F188" s="188"/>
      <c r="G188" s="131">
        <f>+IFERROR(F188*100/P39,"")</f>
        <v>0</v>
      </c>
      <c r="H188" s="187">
        <v>6</v>
      </c>
      <c r="I188" s="131">
        <f>+IFERROR(H188*100/Q39,"")</f>
        <v>85.714285714285708</v>
      </c>
      <c r="J188" s="187">
        <v>6</v>
      </c>
      <c r="K188" s="131">
        <f>+IFERROR(J188*100/R39,"")</f>
        <v>85.714285714285708</v>
      </c>
      <c r="L188" s="187">
        <v>6</v>
      </c>
      <c r="M188" s="133">
        <f>+IFERROR(L188*100/S39,"")</f>
        <v>85.714285714285708</v>
      </c>
      <c r="N188" s="185"/>
      <c r="O188" s="185"/>
      <c r="P188" s="185"/>
      <c r="Q188" s="185"/>
      <c r="R188" s="185"/>
      <c r="S188" s="185"/>
    </row>
    <row r="189" spans="1:21" s="66" customFormat="1" ht="33" x14ac:dyDescent="0.2">
      <c r="A189" s="137" t="s">
        <v>144</v>
      </c>
      <c r="B189" s="187"/>
      <c r="C189" s="131">
        <f>+IFERROR(B189*100/($B$33+$H$33),"")</f>
        <v>0</v>
      </c>
      <c r="D189" s="187"/>
      <c r="E189" s="131">
        <f>+IFERROR(D189*100/($C$33+$I$33),"")</f>
        <v>0</v>
      </c>
      <c r="F189" s="188"/>
      <c r="G189" s="131">
        <f>+IFERROR(F189*100/($D$33+$J$33),"")</f>
        <v>0</v>
      </c>
      <c r="H189" s="187">
        <v>6</v>
      </c>
      <c r="I189" s="131">
        <f>+IFERROR(H189*100/($E$33+$K$33),"")</f>
        <v>100</v>
      </c>
      <c r="J189" s="187">
        <v>6</v>
      </c>
      <c r="K189" s="131">
        <f>+IFERROR(J189*100/($F$33+$L$33),"")</f>
        <v>100</v>
      </c>
      <c r="L189" s="187">
        <v>6</v>
      </c>
      <c r="M189" s="133">
        <f>+IFERROR(L189*100/($G$33+$M$33),"")</f>
        <v>100</v>
      </c>
      <c r="N189" s="185"/>
      <c r="O189" s="185"/>
      <c r="P189" s="185"/>
      <c r="Q189" s="185"/>
      <c r="R189" s="185"/>
      <c r="S189" s="185"/>
    </row>
    <row r="190" spans="1:21" s="66" customFormat="1" ht="33" x14ac:dyDescent="0.2">
      <c r="A190" s="137" t="s">
        <v>145</v>
      </c>
      <c r="B190" s="187"/>
      <c r="C190" s="131">
        <f>+IFERROR(B190*100/($B$33+$H$33),"")</f>
        <v>0</v>
      </c>
      <c r="D190" s="187"/>
      <c r="E190" s="131">
        <f>+IFERROR(D190*100/($C$33+$I$33),"")</f>
        <v>0</v>
      </c>
      <c r="F190" s="188"/>
      <c r="G190" s="131">
        <f>+IFERROR(F190*100/($D$33+$J$33),"")</f>
        <v>0</v>
      </c>
      <c r="H190" s="187"/>
      <c r="I190" s="131">
        <f>+IFERROR(H190*100/($E$33+$K$33),"")</f>
        <v>0</v>
      </c>
      <c r="J190" s="187"/>
      <c r="K190" s="131">
        <f>+IFERROR(J190*100/($F$33+$L$33),"")</f>
        <v>0</v>
      </c>
      <c r="L190" s="187"/>
      <c r="M190" s="133">
        <f>+IFERROR(L190*100/($G$33+$M$33),"")</f>
        <v>0</v>
      </c>
      <c r="N190" s="185"/>
      <c r="O190" s="185"/>
      <c r="P190" s="185"/>
      <c r="Q190" s="185"/>
      <c r="R190" s="185"/>
      <c r="S190" s="185"/>
    </row>
    <row r="191" spans="1:21" s="66" customFormat="1" x14ac:dyDescent="0.2">
      <c r="A191" s="137" t="s">
        <v>146</v>
      </c>
      <c r="B191" s="187">
        <v>6</v>
      </c>
      <c r="C191" s="131">
        <f>+IFERROR(B191*100/$N$63,"")</f>
        <v>85.714285714285708</v>
      </c>
      <c r="D191" s="187">
        <v>6</v>
      </c>
      <c r="E191" s="131">
        <f>+IFERROR(D191*100/$O$63,"")</f>
        <v>85.714285714285708</v>
      </c>
      <c r="F191" s="187">
        <v>6</v>
      </c>
      <c r="G191" s="131">
        <f>+IFERROR(F191*100/$P$63,"")</f>
        <v>85.714285714285708</v>
      </c>
      <c r="H191" s="187">
        <v>6</v>
      </c>
      <c r="I191" s="131">
        <f>+IFERROR(H191*100/$Q$63,"")</f>
        <v>85.714285714285708</v>
      </c>
      <c r="J191" s="187">
        <v>6</v>
      </c>
      <c r="K191" s="131">
        <f>+IFERROR(J191*100/$R$63,"")</f>
        <v>85.714285714285708</v>
      </c>
      <c r="L191" s="187">
        <v>6</v>
      </c>
      <c r="M191" s="133">
        <f>+IFERROR(L191*100/$S$63,"")</f>
        <v>85.714285714285708</v>
      </c>
      <c r="N191" s="185"/>
      <c r="O191" s="185"/>
      <c r="P191" s="185"/>
      <c r="Q191" s="185"/>
      <c r="R191" s="185"/>
      <c r="S191" s="185"/>
    </row>
    <row r="192" spans="1:21" s="66" customFormat="1" ht="33" x14ac:dyDescent="0.2">
      <c r="A192" s="137" t="s">
        <v>147</v>
      </c>
      <c r="B192" s="187">
        <v>6</v>
      </c>
      <c r="C192" s="131">
        <f>+IFERROR(B192*100/$N$63,"")</f>
        <v>85.714285714285708</v>
      </c>
      <c r="D192" s="187">
        <v>6</v>
      </c>
      <c r="E192" s="131">
        <f>+IFERROR(D192*100/$O$63,"")</f>
        <v>85.714285714285708</v>
      </c>
      <c r="F192" s="187">
        <v>6</v>
      </c>
      <c r="G192" s="131">
        <f>+IFERROR(F192*100/$P$63,"")</f>
        <v>85.714285714285708</v>
      </c>
      <c r="H192" s="187">
        <v>6</v>
      </c>
      <c r="I192" s="131">
        <f>+IFERROR(H192*100/$Q$63,"")</f>
        <v>85.714285714285708</v>
      </c>
      <c r="J192" s="187">
        <v>6</v>
      </c>
      <c r="K192" s="131">
        <f>+IFERROR(J192*100/$R$63,"")</f>
        <v>85.714285714285708</v>
      </c>
      <c r="L192" s="187">
        <v>6</v>
      </c>
      <c r="M192" s="133">
        <f>+IFERROR(L192*100/$S$63,"")</f>
        <v>85.714285714285708</v>
      </c>
      <c r="N192" s="185"/>
      <c r="O192" s="185"/>
      <c r="P192" s="185"/>
      <c r="Q192" s="185"/>
      <c r="R192" s="185"/>
      <c r="S192" s="185"/>
    </row>
    <row r="193" spans="1:31" s="66" customFormat="1" ht="33" x14ac:dyDescent="0.2">
      <c r="A193" s="137" t="s">
        <v>148</v>
      </c>
      <c r="B193" s="187">
        <v>1</v>
      </c>
      <c r="C193" s="131">
        <f>+IFERROR(B193*100/$N$63,"")</f>
        <v>14.285714285714286</v>
      </c>
      <c r="D193" s="187">
        <v>4</v>
      </c>
      <c r="E193" s="131">
        <f>+IFERROR(D193*100/$O$63,"")</f>
        <v>57.142857142857146</v>
      </c>
      <c r="F193" s="188">
        <v>4</v>
      </c>
      <c r="G193" s="131">
        <f>+IFERROR(F193*100/$P$63,"")</f>
        <v>57.142857142857146</v>
      </c>
      <c r="H193" s="187">
        <v>4</v>
      </c>
      <c r="I193" s="131">
        <f>+IFERROR(H193*100/$Q$63,"")</f>
        <v>57.142857142857146</v>
      </c>
      <c r="J193" s="187">
        <v>4</v>
      </c>
      <c r="K193" s="131">
        <f>+IFERROR(J193*100/$R$63,"")</f>
        <v>57.142857142857146</v>
      </c>
      <c r="L193" s="187">
        <v>4</v>
      </c>
      <c r="M193" s="133">
        <f>+IFERROR(L193*100/$S$63,"")</f>
        <v>57.142857142857146</v>
      </c>
      <c r="N193" s="185"/>
      <c r="O193" s="185"/>
      <c r="P193" s="185"/>
      <c r="Q193" s="185"/>
      <c r="R193" s="185"/>
      <c r="S193" s="185"/>
    </row>
    <row r="194" spans="1:31" s="66" customFormat="1" ht="33" x14ac:dyDescent="0.2">
      <c r="A194" s="190" t="s">
        <v>149</v>
      </c>
      <c r="B194" s="187"/>
      <c r="C194" s="131" t="str">
        <f>IF(B194=0,"",B194*100/(B33+H33))</f>
        <v/>
      </c>
      <c r="D194" s="187"/>
      <c r="E194" s="131" t="str">
        <f>IF(D194=0,"",D194*100/(C33+I33))</f>
        <v/>
      </c>
      <c r="F194" s="188"/>
      <c r="G194" s="131" t="str">
        <f>IF(F194=0,"",F194*100/(D33+J33))</f>
        <v/>
      </c>
      <c r="H194" s="187"/>
      <c r="I194" s="131" t="str">
        <f>IF(H194=0,"",H194*100/(E33+K33))</f>
        <v/>
      </c>
      <c r="J194" s="187"/>
      <c r="K194" s="131" t="str">
        <f>IF(J194=0,"",J194*100/(F33+L33))</f>
        <v/>
      </c>
      <c r="L194" s="187"/>
      <c r="M194" s="133" t="str">
        <f>IF(L194=0,"",L194*100/(G33+M33))</f>
        <v/>
      </c>
      <c r="N194" s="166"/>
      <c r="O194" s="166"/>
      <c r="P194" s="166"/>
      <c r="Q194" s="166"/>
      <c r="R194" s="166"/>
      <c r="S194" s="166"/>
    </row>
    <row r="195" spans="1:31" s="66" customFormat="1" ht="49.5" x14ac:dyDescent="0.2">
      <c r="A195" s="167" t="s">
        <v>150</v>
      </c>
      <c r="B195" s="191"/>
      <c r="C195" s="140" t="str">
        <f>IF(B195=0,"",B195*100/(B33+H33))</f>
        <v/>
      </c>
      <c r="D195" s="191"/>
      <c r="E195" s="140" t="str">
        <f>IF(D195=0,"",D195*100/(C33+I33))</f>
        <v/>
      </c>
      <c r="F195" s="192"/>
      <c r="G195" s="140" t="str">
        <f>IF(F195=0,"",F195*100/(D33+J33))</f>
        <v/>
      </c>
      <c r="H195" s="191"/>
      <c r="I195" s="140" t="str">
        <f>IF(H195=0,"",H195*100/(E33+K33))</f>
        <v/>
      </c>
      <c r="J195" s="191"/>
      <c r="K195" s="140" t="str">
        <f>IF(J195=0,"",J195*100/(F33+L33))</f>
        <v/>
      </c>
      <c r="L195" s="191"/>
      <c r="M195" s="141" t="str">
        <f>IF(L195=0,"",L195*100/(G33+M33))</f>
        <v/>
      </c>
      <c r="N195" s="166"/>
      <c r="O195" s="166"/>
      <c r="P195" s="166"/>
      <c r="Q195" s="166"/>
      <c r="R195" s="166"/>
      <c r="S195" s="166"/>
    </row>
    <row r="196" spans="1:31" s="66" customFormat="1" x14ac:dyDescent="0.2">
      <c r="A196" s="193"/>
      <c r="B196" s="193"/>
      <c r="C196" s="194"/>
      <c r="D196" s="194"/>
      <c r="E196" s="194"/>
      <c r="F196" s="194"/>
      <c r="G196" s="194"/>
      <c r="H196" s="194"/>
      <c r="I196" s="194"/>
      <c r="J196" s="194"/>
      <c r="K196" s="194"/>
      <c r="L196" s="194"/>
      <c r="M196" s="194"/>
      <c r="N196" s="194"/>
      <c r="O196" s="194"/>
      <c r="P196" s="194"/>
      <c r="Q196" s="194"/>
      <c r="R196" s="194"/>
      <c r="S196" s="195"/>
      <c r="T196" s="195"/>
      <c r="U196" s="195"/>
      <c r="V196" s="195"/>
      <c r="W196" s="195"/>
      <c r="X196" s="195"/>
      <c r="Y196" s="195"/>
      <c r="Z196" s="195"/>
      <c r="AA196" s="195"/>
      <c r="AB196" s="195"/>
      <c r="AC196" s="195"/>
      <c r="AD196" s="195"/>
      <c r="AE196" s="195"/>
    </row>
    <row r="197" spans="1:31" s="66" customFormat="1" x14ac:dyDescent="0.2">
      <c r="A197" s="178" t="s">
        <v>127</v>
      </c>
      <c r="B197" s="178"/>
      <c r="C197" s="178"/>
      <c r="D197" s="178"/>
      <c r="E197" s="178"/>
      <c r="F197" s="178"/>
      <c r="G197" s="178"/>
      <c r="H197" s="178"/>
      <c r="I197" s="178"/>
      <c r="J197" s="178"/>
      <c r="K197" s="178"/>
      <c r="L197" s="178"/>
      <c r="M197" s="178"/>
      <c r="N197" s="178"/>
      <c r="O197" s="178"/>
      <c r="P197" s="178"/>
      <c r="Q197" s="178"/>
      <c r="R197" s="178"/>
      <c r="S197" s="178"/>
    </row>
    <row r="198" spans="1:31" s="66" customFormat="1" x14ac:dyDescent="0.2">
      <c r="A198" s="320" t="s">
        <v>151</v>
      </c>
      <c r="B198" s="315">
        <v>2013</v>
      </c>
      <c r="C198" s="316"/>
      <c r="D198" s="317"/>
      <c r="E198" s="315">
        <v>2014</v>
      </c>
      <c r="F198" s="316"/>
      <c r="G198" s="317"/>
      <c r="H198" s="318">
        <v>2015</v>
      </c>
      <c r="I198" s="323"/>
      <c r="J198" s="323"/>
      <c r="K198" s="318">
        <v>2016</v>
      </c>
      <c r="L198" s="323"/>
      <c r="M198" s="323"/>
      <c r="N198" s="315">
        <v>2017</v>
      </c>
      <c r="O198" s="316"/>
      <c r="P198" s="317"/>
      <c r="Q198" s="315">
        <v>2018</v>
      </c>
      <c r="R198" s="316"/>
      <c r="S198" s="317"/>
    </row>
    <row r="199" spans="1:31" s="66" customFormat="1" x14ac:dyDescent="0.2">
      <c r="A199" s="321"/>
      <c r="B199" s="179" t="s">
        <v>152</v>
      </c>
      <c r="C199" s="318" t="s">
        <v>153</v>
      </c>
      <c r="D199" s="319"/>
      <c r="E199" s="179" t="s">
        <v>152</v>
      </c>
      <c r="F199" s="318" t="s">
        <v>153</v>
      </c>
      <c r="G199" s="319"/>
      <c r="H199" s="179" t="s">
        <v>152</v>
      </c>
      <c r="I199" s="318" t="s">
        <v>153</v>
      </c>
      <c r="J199" s="319"/>
      <c r="K199" s="179" t="s">
        <v>152</v>
      </c>
      <c r="L199" s="318" t="s">
        <v>153</v>
      </c>
      <c r="M199" s="319"/>
      <c r="N199" s="179" t="s">
        <v>152</v>
      </c>
      <c r="O199" s="318" t="s">
        <v>153</v>
      </c>
      <c r="P199" s="319"/>
      <c r="Q199" s="179" t="s">
        <v>152</v>
      </c>
      <c r="R199" s="318" t="s">
        <v>153</v>
      </c>
      <c r="S199" s="319"/>
    </row>
    <row r="200" spans="1:31" s="66" customFormat="1" x14ac:dyDescent="0.2">
      <c r="A200" s="322"/>
      <c r="B200" s="179" t="s">
        <v>84</v>
      </c>
      <c r="C200" s="179" t="s">
        <v>84</v>
      </c>
      <c r="D200" s="179" t="s">
        <v>85</v>
      </c>
      <c r="E200" s="179" t="s">
        <v>84</v>
      </c>
      <c r="F200" s="179" t="s">
        <v>84</v>
      </c>
      <c r="G200" s="179" t="s">
        <v>85</v>
      </c>
      <c r="H200" s="179" t="s">
        <v>84</v>
      </c>
      <c r="I200" s="179" t="s">
        <v>84</v>
      </c>
      <c r="J200" s="179" t="s">
        <v>85</v>
      </c>
      <c r="K200" s="179" t="s">
        <v>84</v>
      </c>
      <c r="L200" s="179" t="s">
        <v>84</v>
      </c>
      <c r="M200" s="179" t="s">
        <v>85</v>
      </c>
      <c r="N200" s="179" t="s">
        <v>84</v>
      </c>
      <c r="O200" s="179" t="s">
        <v>84</v>
      </c>
      <c r="P200" s="179" t="s">
        <v>85</v>
      </c>
      <c r="Q200" s="179" t="s">
        <v>84</v>
      </c>
      <c r="R200" s="179" t="s">
        <v>84</v>
      </c>
      <c r="S200" s="179" t="s">
        <v>85</v>
      </c>
    </row>
    <row r="201" spans="1:31" s="198" customFormat="1" ht="33" x14ac:dyDescent="0.2">
      <c r="A201" s="123" t="s">
        <v>154</v>
      </c>
      <c r="B201" s="196"/>
      <c r="C201" s="197"/>
      <c r="D201" s="182" t="str">
        <f t="shared" ref="D201:D219" si="29">IF(C201=0,"",C201*100/B201)</f>
        <v/>
      </c>
      <c r="E201" s="196"/>
      <c r="F201" s="197"/>
      <c r="G201" s="182" t="str">
        <f t="shared" ref="G201:G219" si="30">IF(F201=0,"",F201*100/E201)</f>
        <v/>
      </c>
      <c r="H201" s="196"/>
      <c r="I201" s="197"/>
      <c r="J201" s="182" t="str">
        <f t="shared" ref="J201:J219" si="31">IF(I201=0,"",I201*100/H201)</f>
        <v/>
      </c>
      <c r="K201" s="196"/>
      <c r="L201" s="197"/>
      <c r="M201" s="182" t="str">
        <f t="shared" ref="M201:M219" si="32">IF(L201=0,"",L201*100/K201)</f>
        <v/>
      </c>
      <c r="N201" s="196"/>
      <c r="O201" s="197"/>
      <c r="P201" s="182" t="str">
        <f t="shared" ref="P201:P219" si="33">IF(O201=0,"",O201*100/N201)</f>
        <v/>
      </c>
      <c r="Q201" s="196"/>
      <c r="R201" s="197"/>
      <c r="S201" s="184" t="str">
        <f t="shared" ref="S201:S219" si="34">IF(R201=0,"",R201*100/Q201)</f>
        <v/>
      </c>
    </row>
    <row r="202" spans="1:31" s="198" customFormat="1" ht="33" x14ac:dyDescent="0.2">
      <c r="A202" s="123" t="s">
        <v>155</v>
      </c>
      <c r="B202" s="199"/>
      <c r="C202" s="200"/>
      <c r="D202" s="131" t="str">
        <f t="shared" si="29"/>
        <v/>
      </c>
      <c r="E202" s="199"/>
      <c r="F202" s="200"/>
      <c r="G202" s="131" t="str">
        <f t="shared" si="30"/>
        <v/>
      </c>
      <c r="H202" s="199"/>
      <c r="I202" s="200"/>
      <c r="J202" s="131" t="str">
        <f t="shared" si="31"/>
        <v/>
      </c>
      <c r="K202" s="199"/>
      <c r="L202" s="200"/>
      <c r="M202" s="131" t="str">
        <f t="shared" si="32"/>
        <v/>
      </c>
      <c r="N202" s="199"/>
      <c r="O202" s="200"/>
      <c r="P202" s="131" t="str">
        <f t="shared" si="33"/>
        <v/>
      </c>
      <c r="Q202" s="199"/>
      <c r="R202" s="200"/>
      <c r="S202" s="133" t="str">
        <f t="shared" si="34"/>
        <v/>
      </c>
    </row>
    <row r="203" spans="1:31" s="66" customFormat="1" ht="33" x14ac:dyDescent="0.2">
      <c r="A203" s="146" t="s">
        <v>156</v>
      </c>
      <c r="B203" s="199"/>
      <c r="C203" s="187"/>
      <c r="D203" s="131" t="str">
        <f t="shared" si="29"/>
        <v/>
      </c>
      <c r="E203" s="199"/>
      <c r="F203" s="187"/>
      <c r="G203" s="131" t="str">
        <f t="shared" si="30"/>
        <v/>
      </c>
      <c r="H203" s="199"/>
      <c r="I203" s="187"/>
      <c r="J203" s="131" t="str">
        <f t="shared" si="31"/>
        <v/>
      </c>
      <c r="K203" s="199"/>
      <c r="L203" s="187"/>
      <c r="M203" s="131" t="str">
        <f t="shared" si="32"/>
        <v/>
      </c>
      <c r="N203" s="199"/>
      <c r="O203" s="187"/>
      <c r="P203" s="131" t="str">
        <f t="shared" si="33"/>
        <v/>
      </c>
      <c r="Q203" s="199"/>
      <c r="R203" s="187"/>
      <c r="S203" s="133" t="str">
        <f t="shared" si="34"/>
        <v/>
      </c>
    </row>
    <row r="204" spans="1:31" s="66" customFormat="1" ht="33" x14ac:dyDescent="0.2">
      <c r="A204" s="146" t="s">
        <v>157</v>
      </c>
      <c r="B204" s="199"/>
      <c r="C204" s="187"/>
      <c r="D204" s="131" t="str">
        <f t="shared" si="29"/>
        <v/>
      </c>
      <c r="E204" s="199"/>
      <c r="F204" s="187"/>
      <c r="G204" s="131" t="str">
        <f t="shared" si="30"/>
        <v/>
      </c>
      <c r="H204" s="199"/>
      <c r="I204" s="187"/>
      <c r="J204" s="131" t="str">
        <f t="shared" si="31"/>
        <v/>
      </c>
      <c r="K204" s="199"/>
      <c r="L204" s="187"/>
      <c r="M204" s="131" t="str">
        <f t="shared" si="32"/>
        <v/>
      </c>
      <c r="N204" s="199"/>
      <c r="O204" s="187"/>
      <c r="P204" s="131" t="str">
        <f t="shared" si="33"/>
        <v/>
      </c>
      <c r="Q204" s="199"/>
      <c r="R204" s="187"/>
      <c r="S204" s="133" t="str">
        <f t="shared" si="34"/>
        <v/>
      </c>
    </row>
    <row r="205" spans="1:31" s="66" customFormat="1" ht="33" x14ac:dyDescent="0.2">
      <c r="A205" s="146" t="s">
        <v>158</v>
      </c>
      <c r="B205" s="201" t="str">
        <f>IF(C203=0,"",(C203+C204))</f>
        <v/>
      </c>
      <c r="C205" s="187"/>
      <c r="D205" s="131" t="str">
        <f t="shared" si="29"/>
        <v/>
      </c>
      <c r="E205" s="201" t="str">
        <f>IF(F203=0,"",(F203+F204))</f>
        <v/>
      </c>
      <c r="F205" s="187"/>
      <c r="G205" s="131" t="str">
        <f t="shared" si="30"/>
        <v/>
      </c>
      <c r="H205" s="201" t="str">
        <f>IF(I203=0,"",(I203+I204))</f>
        <v/>
      </c>
      <c r="I205" s="130"/>
      <c r="J205" s="131" t="str">
        <f t="shared" si="31"/>
        <v/>
      </c>
      <c r="K205" s="201" t="str">
        <f>IF(L203=0,"",(L203+L204))</f>
        <v/>
      </c>
      <c r="L205" s="187"/>
      <c r="M205" s="131" t="str">
        <f t="shared" si="32"/>
        <v/>
      </c>
      <c r="N205" s="201" t="str">
        <f>IF(O203=0,"",(O203+O204))</f>
        <v/>
      </c>
      <c r="O205" s="187"/>
      <c r="P205" s="131" t="str">
        <f t="shared" si="33"/>
        <v/>
      </c>
      <c r="Q205" s="201" t="str">
        <f>IF(R203=0,"",(R203+R204))</f>
        <v/>
      </c>
      <c r="R205" s="187"/>
      <c r="S205" s="133" t="str">
        <f t="shared" si="34"/>
        <v/>
      </c>
    </row>
    <row r="206" spans="1:31" s="66" customFormat="1" ht="33" x14ac:dyDescent="0.2">
      <c r="A206" s="146" t="s">
        <v>159</v>
      </c>
      <c r="B206" s="201" t="str">
        <f>IF(C203=0,"",C203)</f>
        <v/>
      </c>
      <c r="C206" s="187"/>
      <c r="D206" s="131" t="str">
        <f t="shared" si="29"/>
        <v/>
      </c>
      <c r="E206" s="201" t="str">
        <f>IF(F203=0,"",F203)</f>
        <v/>
      </c>
      <c r="F206" s="187"/>
      <c r="G206" s="131" t="str">
        <f t="shared" si="30"/>
        <v/>
      </c>
      <c r="H206" s="201" t="str">
        <f>IF(I203=0,"",I203)</f>
        <v/>
      </c>
      <c r="I206" s="130"/>
      <c r="J206" s="131" t="str">
        <f t="shared" si="31"/>
        <v/>
      </c>
      <c r="K206" s="201" t="str">
        <f>IF(L203=0,"",L203)</f>
        <v/>
      </c>
      <c r="L206" s="187"/>
      <c r="M206" s="131" t="str">
        <f t="shared" si="32"/>
        <v/>
      </c>
      <c r="N206" s="201" t="str">
        <f>IF(O203=0,"",O203)</f>
        <v/>
      </c>
      <c r="O206" s="187"/>
      <c r="P206" s="131" t="str">
        <f t="shared" si="33"/>
        <v/>
      </c>
      <c r="Q206" s="201" t="str">
        <f>IF(R203=0,"",R203)</f>
        <v/>
      </c>
      <c r="R206" s="187"/>
      <c r="S206" s="133" t="str">
        <f t="shared" si="34"/>
        <v/>
      </c>
    </row>
    <row r="207" spans="1:31" s="66" customFormat="1" ht="33" x14ac:dyDescent="0.2">
      <c r="A207" s="146" t="s">
        <v>160</v>
      </c>
      <c r="B207" s="201" t="str">
        <f>IF(C204=0,"",C204)</f>
        <v/>
      </c>
      <c r="C207" s="187"/>
      <c r="D207" s="131" t="str">
        <f t="shared" si="29"/>
        <v/>
      </c>
      <c r="E207" s="201" t="str">
        <f>IF(F204=0,"",F204)</f>
        <v/>
      </c>
      <c r="F207" s="187"/>
      <c r="G207" s="131" t="str">
        <f t="shared" si="30"/>
        <v/>
      </c>
      <c r="H207" s="201" t="str">
        <f>IF(I204=0,"",I204)</f>
        <v/>
      </c>
      <c r="I207" s="130"/>
      <c r="J207" s="131" t="str">
        <f t="shared" si="31"/>
        <v/>
      </c>
      <c r="K207" s="201" t="str">
        <f>IF(L204=0,"",L204)</f>
        <v/>
      </c>
      <c r="L207" s="187"/>
      <c r="M207" s="131" t="str">
        <f t="shared" si="32"/>
        <v/>
      </c>
      <c r="N207" s="201" t="str">
        <f>IF(O204=0,"",O204)</f>
        <v/>
      </c>
      <c r="O207" s="187"/>
      <c r="P207" s="131" t="str">
        <f t="shared" si="33"/>
        <v/>
      </c>
      <c r="Q207" s="201" t="str">
        <f>IF(R204=0,"",R204)</f>
        <v/>
      </c>
      <c r="R207" s="187"/>
      <c r="S207" s="133" t="str">
        <f t="shared" si="34"/>
        <v/>
      </c>
    </row>
    <row r="208" spans="1:31" s="66" customFormat="1" ht="33" x14ac:dyDescent="0.2">
      <c r="A208" s="146" t="s">
        <v>161</v>
      </c>
      <c r="B208" s="201" t="str">
        <f>IF(C206=0,"",(C206+C207))</f>
        <v/>
      </c>
      <c r="C208" s="187"/>
      <c r="D208" s="131" t="str">
        <f t="shared" si="29"/>
        <v/>
      </c>
      <c r="E208" s="201" t="str">
        <f>IF(F206=0,"",(F206+F207))</f>
        <v/>
      </c>
      <c r="F208" s="187"/>
      <c r="G208" s="131" t="str">
        <f t="shared" si="30"/>
        <v/>
      </c>
      <c r="H208" s="201" t="str">
        <f>IF(I206=0,"",(I206+I207))</f>
        <v/>
      </c>
      <c r="I208" s="130"/>
      <c r="J208" s="131" t="str">
        <f t="shared" si="31"/>
        <v/>
      </c>
      <c r="K208" s="201" t="str">
        <f>IF(L206=0,"",(L206+L207))</f>
        <v/>
      </c>
      <c r="L208" s="187"/>
      <c r="M208" s="131" t="str">
        <f t="shared" si="32"/>
        <v/>
      </c>
      <c r="N208" s="201" t="str">
        <f>IF(O206=0,"",(O206+O207))</f>
        <v/>
      </c>
      <c r="O208" s="187"/>
      <c r="P208" s="131" t="str">
        <f t="shared" si="33"/>
        <v/>
      </c>
      <c r="Q208" s="201" t="str">
        <f>IF(R206=0,"",(R206+R207))</f>
        <v/>
      </c>
      <c r="R208" s="187"/>
      <c r="S208" s="133" t="str">
        <f t="shared" si="34"/>
        <v/>
      </c>
    </row>
    <row r="209" spans="1:31" s="66" customFormat="1" ht="33" x14ac:dyDescent="0.2">
      <c r="A209" s="113" t="s">
        <v>162</v>
      </c>
      <c r="B209" s="199"/>
      <c r="C209" s="200"/>
      <c r="D209" s="131" t="str">
        <f t="shared" si="29"/>
        <v/>
      </c>
      <c r="E209" s="199"/>
      <c r="F209" s="200"/>
      <c r="G209" s="131" t="str">
        <f t="shared" si="30"/>
        <v/>
      </c>
      <c r="H209" s="199"/>
      <c r="I209" s="200"/>
      <c r="J209" s="131" t="str">
        <f t="shared" si="31"/>
        <v/>
      </c>
      <c r="K209" s="199"/>
      <c r="L209" s="200"/>
      <c r="M209" s="131" t="str">
        <f t="shared" si="32"/>
        <v/>
      </c>
      <c r="N209" s="189"/>
      <c r="O209" s="200"/>
      <c r="P209" s="131" t="str">
        <f t="shared" si="33"/>
        <v/>
      </c>
      <c r="Q209" s="189"/>
      <c r="R209" s="200"/>
      <c r="S209" s="133" t="str">
        <f t="shared" si="34"/>
        <v/>
      </c>
    </row>
    <row r="210" spans="1:31" s="198" customFormat="1" ht="33" x14ac:dyDescent="0.2">
      <c r="A210" s="113" t="s">
        <v>163</v>
      </c>
      <c r="B210" s="199">
        <v>1366</v>
      </c>
      <c r="C210" s="200">
        <v>206</v>
      </c>
      <c r="D210" s="130">
        <f t="shared" si="29"/>
        <v>15.080527086383603</v>
      </c>
      <c r="E210" s="199">
        <v>1344</v>
      </c>
      <c r="F210" s="200">
        <v>228</v>
      </c>
      <c r="G210" s="130">
        <f t="shared" si="30"/>
        <v>16.964285714285715</v>
      </c>
      <c r="H210" s="199">
        <v>1411</v>
      </c>
      <c r="I210" s="200">
        <v>251</v>
      </c>
      <c r="J210" s="130">
        <f t="shared" si="31"/>
        <v>17.788802267895111</v>
      </c>
      <c r="K210" s="199">
        <v>1411</v>
      </c>
      <c r="L210" s="200">
        <v>256</v>
      </c>
      <c r="M210" s="130">
        <f t="shared" si="32"/>
        <v>18.143160878809354</v>
      </c>
      <c r="N210" s="199">
        <v>1411</v>
      </c>
      <c r="O210" s="200">
        <v>251</v>
      </c>
      <c r="P210" s="130">
        <f t="shared" si="33"/>
        <v>17.788802267895111</v>
      </c>
      <c r="Q210" s="199">
        <v>1411</v>
      </c>
      <c r="R210" s="200">
        <v>262</v>
      </c>
      <c r="S210" s="186">
        <f t="shared" si="34"/>
        <v>18.568391211906448</v>
      </c>
    </row>
    <row r="211" spans="1:31" s="66" customFormat="1" ht="33" x14ac:dyDescent="0.2">
      <c r="A211" s="146" t="s">
        <v>164</v>
      </c>
      <c r="B211" s="199"/>
      <c r="C211" s="200"/>
      <c r="D211" s="131" t="str">
        <f t="shared" si="29"/>
        <v/>
      </c>
      <c r="E211" s="199"/>
      <c r="F211" s="200"/>
      <c r="G211" s="131" t="str">
        <f t="shared" si="30"/>
        <v/>
      </c>
      <c r="H211" s="199"/>
      <c r="I211" s="200"/>
      <c r="J211" s="131" t="str">
        <f t="shared" si="31"/>
        <v/>
      </c>
      <c r="K211" s="199"/>
      <c r="L211" s="200"/>
      <c r="M211" s="131" t="str">
        <f t="shared" si="32"/>
        <v/>
      </c>
      <c r="N211" s="199"/>
      <c r="O211" s="200"/>
      <c r="P211" s="131" t="str">
        <f t="shared" si="33"/>
        <v/>
      </c>
      <c r="Q211" s="199"/>
      <c r="R211" s="200"/>
      <c r="S211" s="133" t="str">
        <f t="shared" si="34"/>
        <v/>
      </c>
    </row>
    <row r="212" spans="1:31" s="198" customFormat="1" ht="33" x14ac:dyDescent="0.2">
      <c r="A212" s="146" t="s">
        <v>165</v>
      </c>
      <c r="B212" s="199">
        <v>279</v>
      </c>
      <c r="C212" s="200">
        <v>206</v>
      </c>
      <c r="D212" s="130">
        <f t="shared" si="29"/>
        <v>73.835125448028677</v>
      </c>
      <c r="E212" s="199">
        <v>314</v>
      </c>
      <c r="F212" s="200">
        <v>217</v>
      </c>
      <c r="G212" s="130">
        <f t="shared" si="30"/>
        <v>69.108280254777071</v>
      </c>
      <c r="H212" s="199">
        <v>323</v>
      </c>
      <c r="I212" s="200">
        <v>229</v>
      </c>
      <c r="J212" s="130">
        <f t="shared" si="31"/>
        <v>70.897832817337459</v>
      </c>
      <c r="K212" s="199">
        <v>323</v>
      </c>
      <c r="L212" s="200">
        <v>235</v>
      </c>
      <c r="M212" s="130">
        <f t="shared" si="32"/>
        <v>72.755417956656345</v>
      </c>
      <c r="N212" s="199">
        <v>323</v>
      </c>
      <c r="O212" s="200">
        <v>238</v>
      </c>
      <c r="P212" s="130">
        <f t="shared" si="33"/>
        <v>73.684210526315795</v>
      </c>
      <c r="Q212" s="199">
        <v>323</v>
      </c>
      <c r="R212" s="200">
        <v>240</v>
      </c>
      <c r="S212" s="186">
        <f t="shared" si="34"/>
        <v>74.303405572755423</v>
      </c>
    </row>
    <row r="213" spans="1:31" s="66" customFormat="1" ht="33" x14ac:dyDescent="0.2">
      <c r="A213" s="99" t="s">
        <v>166</v>
      </c>
      <c r="B213" s="201" t="str">
        <f>IF(C211=0,"",(C211+C212))</f>
        <v/>
      </c>
      <c r="C213" s="187"/>
      <c r="D213" s="131" t="str">
        <f t="shared" si="29"/>
        <v/>
      </c>
      <c r="E213" s="201" t="str">
        <f>IF(F211=0,"",(F211+F212))</f>
        <v/>
      </c>
      <c r="F213" s="187"/>
      <c r="G213" s="131" t="str">
        <f t="shared" si="30"/>
        <v/>
      </c>
      <c r="H213" s="201" t="str">
        <f>IF(I211=0,"",(I211+I212))</f>
        <v/>
      </c>
      <c r="I213" s="130"/>
      <c r="J213" s="131" t="str">
        <f t="shared" si="31"/>
        <v/>
      </c>
      <c r="K213" s="201" t="str">
        <f>IF(L211=0,"",(L211+L212))</f>
        <v/>
      </c>
      <c r="L213" s="187"/>
      <c r="M213" s="131" t="str">
        <f t="shared" si="32"/>
        <v/>
      </c>
      <c r="N213" s="201" t="str">
        <f>IF(O211=0,"",(O211+O212))</f>
        <v/>
      </c>
      <c r="O213" s="187"/>
      <c r="P213" s="131" t="str">
        <f t="shared" si="33"/>
        <v/>
      </c>
      <c r="Q213" s="201" t="str">
        <f>IF(R211=0,"",(R211+R212))</f>
        <v/>
      </c>
      <c r="R213" s="187"/>
      <c r="S213" s="133" t="str">
        <f t="shared" si="34"/>
        <v/>
      </c>
    </row>
    <row r="214" spans="1:31" s="66" customFormat="1" ht="33" x14ac:dyDescent="0.2">
      <c r="A214" s="99" t="s">
        <v>167</v>
      </c>
      <c r="B214" s="201" t="str">
        <f>IF(C211=0,"",C211)</f>
        <v/>
      </c>
      <c r="C214" s="187"/>
      <c r="D214" s="131" t="str">
        <f t="shared" si="29"/>
        <v/>
      </c>
      <c r="E214" s="201" t="str">
        <f>IF(F211=0,"",F211)</f>
        <v/>
      </c>
      <c r="F214" s="187"/>
      <c r="G214" s="131" t="str">
        <f t="shared" si="30"/>
        <v/>
      </c>
      <c r="H214" s="201" t="str">
        <f>IF(I211=0,"",I211)</f>
        <v/>
      </c>
      <c r="I214" s="130"/>
      <c r="J214" s="131" t="str">
        <f t="shared" si="31"/>
        <v/>
      </c>
      <c r="K214" s="201" t="str">
        <f>IF(L211=0,"",L211)</f>
        <v/>
      </c>
      <c r="L214" s="187"/>
      <c r="M214" s="131" t="str">
        <f t="shared" si="32"/>
        <v/>
      </c>
      <c r="N214" s="201" t="str">
        <f>IF(O211=0,"",O211)</f>
        <v/>
      </c>
      <c r="O214" s="187"/>
      <c r="P214" s="131" t="str">
        <f t="shared" si="33"/>
        <v/>
      </c>
      <c r="Q214" s="201" t="str">
        <f>IF(R211=0,"",R211)</f>
        <v/>
      </c>
      <c r="R214" s="187"/>
      <c r="S214" s="133" t="str">
        <f t="shared" si="34"/>
        <v/>
      </c>
    </row>
    <row r="215" spans="1:31" s="198" customFormat="1" ht="33" x14ac:dyDescent="0.2">
      <c r="A215" s="99" t="s">
        <v>167</v>
      </c>
      <c r="B215" s="267">
        <v>206</v>
      </c>
      <c r="C215" s="268">
        <v>48</v>
      </c>
      <c r="D215" s="268">
        <f t="shared" si="29"/>
        <v>23.300970873786408</v>
      </c>
      <c r="E215" s="267">
        <f>IF(F212=0,"",F212)</f>
        <v>217</v>
      </c>
      <c r="F215" s="268">
        <v>144</v>
      </c>
      <c r="G215" s="268">
        <f t="shared" si="30"/>
        <v>66.359447004608299</v>
      </c>
      <c r="H215" s="267">
        <f>IF(I212=0,"",I212)</f>
        <v>229</v>
      </c>
      <c r="I215" s="268">
        <v>135</v>
      </c>
      <c r="J215" s="268">
        <f t="shared" si="31"/>
        <v>58.951965065502186</v>
      </c>
      <c r="K215" s="267">
        <f>IF(L212=0,"",L212)</f>
        <v>235</v>
      </c>
      <c r="L215" s="268">
        <v>140</v>
      </c>
      <c r="M215" s="268">
        <f t="shared" si="32"/>
        <v>59.574468085106382</v>
      </c>
      <c r="N215" s="267">
        <v>150</v>
      </c>
      <c r="O215" s="268">
        <v>120</v>
      </c>
      <c r="P215" s="268">
        <f t="shared" si="33"/>
        <v>80</v>
      </c>
      <c r="Q215" s="267">
        <f>IF(R212=0,"",R212)</f>
        <v>240</v>
      </c>
      <c r="R215" s="268">
        <v>145</v>
      </c>
      <c r="S215" s="269">
        <f t="shared" si="34"/>
        <v>60.416666666666664</v>
      </c>
    </row>
    <row r="216" spans="1:31" s="66" customFormat="1" ht="33" x14ac:dyDescent="0.2">
      <c r="A216" s="99" t="s">
        <v>168</v>
      </c>
      <c r="B216" s="201" t="str">
        <f>IF(C214=0,"",(C214+C215))</f>
        <v/>
      </c>
      <c r="C216" s="187"/>
      <c r="D216" s="131" t="str">
        <f t="shared" si="29"/>
        <v/>
      </c>
      <c r="E216" s="201" t="str">
        <f>IF(F214=0,"",(F214+F215))</f>
        <v/>
      </c>
      <c r="F216" s="187"/>
      <c r="G216" s="131" t="str">
        <f t="shared" si="30"/>
        <v/>
      </c>
      <c r="H216" s="201" t="str">
        <f>IF(I214=0,"",(I214+I215))</f>
        <v/>
      </c>
      <c r="I216" s="130"/>
      <c r="J216" s="131" t="str">
        <f t="shared" si="31"/>
        <v/>
      </c>
      <c r="K216" s="201" t="str">
        <f>IF(L214=0,"",(L214+L215))</f>
        <v/>
      </c>
      <c r="L216" s="187"/>
      <c r="M216" s="131" t="str">
        <f t="shared" si="32"/>
        <v/>
      </c>
      <c r="N216" s="201" t="str">
        <f>IF(O214=0,"",(O214+O215))</f>
        <v/>
      </c>
      <c r="O216" s="187"/>
      <c r="P216" s="131" t="str">
        <f t="shared" si="33"/>
        <v/>
      </c>
      <c r="Q216" s="201" t="str">
        <f>IF(R214=0,"",(R214+R215))</f>
        <v/>
      </c>
      <c r="R216" s="187"/>
      <c r="S216" s="133" t="str">
        <f t="shared" si="34"/>
        <v/>
      </c>
    </row>
    <row r="217" spans="1:31" s="198" customFormat="1" x14ac:dyDescent="0.2">
      <c r="A217" s="99" t="s">
        <v>169</v>
      </c>
      <c r="B217" s="130"/>
      <c r="C217" s="130"/>
      <c r="D217" s="130" t="str">
        <f t="shared" si="29"/>
        <v/>
      </c>
      <c r="E217" s="130"/>
      <c r="F217" s="130"/>
      <c r="G217" s="130" t="str">
        <f t="shared" si="30"/>
        <v/>
      </c>
      <c r="H217" s="130"/>
      <c r="I217" s="130"/>
      <c r="J217" s="130" t="str">
        <f t="shared" si="31"/>
        <v/>
      </c>
      <c r="K217" s="130"/>
      <c r="L217" s="130"/>
      <c r="M217" s="130" t="str">
        <f t="shared" si="32"/>
        <v/>
      </c>
      <c r="N217" s="202"/>
      <c r="O217" s="130"/>
      <c r="P217" s="130" t="str">
        <f t="shared" si="33"/>
        <v/>
      </c>
      <c r="Q217" s="202">
        <v>300</v>
      </c>
      <c r="R217" s="130">
        <v>240</v>
      </c>
      <c r="S217" s="186">
        <f t="shared" si="34"/>
        <v>80</v>
      </c>
    </row>
    <row r="218" spans="1:31" s="66" customFormat="1" ht="33" x14ac:dyDescent="0.2">
      <c r="A218" s="99" t="s">
        <v>170</v>
      </c>
      <c r="B218" s="187"/>
      <c r="C218" s="187"/>
      <c r="D218" s="131" t="str">
        <f t="shared" si="29"/>
        <v/>
      </c>
      <c r="E218" s="187"/>
      <c r="F218" s="187"/>
      <c r="G218" s="131" t="str">
        <f t="shared" si="30"/>
        <v/>
      </c>
      <c r="H218" s="130"/>
      <c r="I218" s="130"/>
      <c r="J218" s="131" t="str">
        <f t="shared" si="31"/>
        <v/>
      </c>
      <c r="K218" s="187"/>
      <c r="L218" s="187"/>
      <c r="M218" s="131" t="str">
        <f t="shared" si="32"/>
        <v/>
      </c>
      <c r="N218" s="202"/>
      <c r="O218" s="187"/>
      <c r="P218" s="131" t="str">
        <f t="shared" si="33"/>
        <v/>
      </c>
      <c r="Q218" s="202"/>
      <c r="R218" s="187"/>
      <c r="S218" s="133" t="str">
        <f t="shared" si="34"/>
        <v/>
      </c>
    </row>
    <row r="219" spans="1:31" s="198" customFormat="1" ht="33" x14ac:dyDescent="0.2">
      <c r="A219" s="99" t="s">
        <v>171</v>
      </c>
      <c r="B219" s="203"/>
      <c r="C219" s="203"/>
      <c r="D219" s="203" t="str">
        <f t="shared" si="29"/>
        <v/>
      </c>
      <c r="E219" s="203"/>
      <c r="F219" s="203"/>
      <c r="G219" s="203" t="str">
        <f t="shared" si="30"/>
        <v/>
      </c>
      <c r="H219" s="203"/>
      <c r="I219" s="203"/>
      <c r="J219" s="203" t="str">
        <f t="shared" si="31"/>
        <v/>
      </c>
      <c r="K219" s="203"/>
      <c r="L219" s="203"/>
      <c r="M219" s="203" t="str">
        <f t="shared" si="32"/>
        <v/>
      </c>
      <c r="N219" s="204"/>
      <c r="O219" s="203"/>
      <c r="P219" s="203" t="str">
        <f t="shared" si="33"/>
        <v/>
      </c>
      <c r="Q219" s="204">
        <v>40</v>
      </c>
      <c r="R219" s="203">
        <v>35</v>
      </c>
      <c r="S219" s="257">
        <f t="shared" si="34"/>
        <v>87.5</v>
      </c>
    </row>
    <row r="220" spans="1:31" s="66" customFormat="1" x14ac:dyDescent="0.2">
      <c r="A220" s="311" t="s">
        <v>172</v>
      </c>
      <c r="B220" s="311"/>
      <c r="C220" s="311"/>
      <c r="D220" s="311"/>
      <c r="E220" s="311"/>
      <c r="F220" s="311"/>
      <c r="G220" s="311"/>
      <c r="H220" s="311"/>
      <c r="I220" s="311"/>
      <c r="J220" s="311"/>
      <c r="K220" s="311"/>
      <c r="L220" s="311"/>
      <c r="M220" s="311"/>
      <c r="N220" s="311"/>
      <c r="O220" s="311"/>
      <c r="P220" s="311"/>
      <c r="Q220" s="311"/>
      <c r="R220" s="311"/>
      <c r="S220" s="311"/>
      <c r="T220" s="311"/>
      <c r="U220" s="311"/>
      <c r="V220" s="311"/>
      <c r="W220" s="311"/>
      <c r="X220" s="311"/>
      <c r="Y220" s="311"/>
      <c r="Z220" s="311"/>
      <c r="AA220" s="311"/>
      <c r="AB220" s="311"/>
      <c r="AC220" s="311"/>
      <c r="AD220" s="311"/>
      <c r="AE220" s="311"/>
    </row>
    <row r="221" spans="1:31" s="66" customFormat="1" x14ac:dyDescent="0.3">
      <c r="A221" s="312" t="s">
        <v>173</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row>
    <row r="222" spans="1:31" s="66" customFormat="1" x14ac:dyDescent="0.3">
      <c r="A222" s="313" t="s">
        <v>174</v>
      </c>
      <c r="B222" s="313"/>
      <c r="C222" s="313"/>
      <c r="D222" s="313"/>
      <c r="E222" s="313"/>
      <c r="F222" s="313"/>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row>
    <row r="223" spans="1:31" s="205" customFormat="1" x14ac:dyDescent="0.3">
      <c r="A223" s="314" t="s">
        <v>175</v>
      </c>
      <c r="B223" s="314"/>
      <c r="C223" s="314"/>
      <c r="D223" s="314"/>
      <c r="E223" s="314"/>
      <c r="F223" s="314"/>
      <c r="G223" s="314"/>
      <c r="H223" s="314"/>
      <c r="I223" s="314"/>
      <c r="J223" s="314"/>
      <c r="K223" s="314"/>
      <c r="L223" s="314"/>
      <c r="M223" s="314"/>
      <c r="N223" s="314"/>
      <c r="O223" s="314"/>
      <c r="P223" s="314"/>
      <c r="Q223" s="314"/>
      <c r="R223" s="314"/>
      <c r="S223" s="314"/>
      <c r="T223" s="314"/>
      <c r="U223" s="314"/>
      <c r="V223" s="314"/>
      <c r="W223" s="314"/>
      <c r="X223" s="314"/>
      <c r="Y223" s="314"/>
    </row>
    <row r="224" spans="1:31" s="205" customFormat="1" x14ac:dyDescent="0.3">
      <c r="A224" s="314" t="s">
        <v>176</v>
      </c>
      <c r="B224" s="314"/>
      <c r="C224" s="314"/>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row>
    <row r="226" spans="1:15" x14ac:dyDescent="0.3">
      <c r="A226" s="283"/>
      <c r="B226" s="283"/>
      <c r="C226" s="283"/>
      <c r="D226" s="283"/>
      <c r="E226" s="283"/>
      <c r="F226" s="283"/>
      <c r="G226" s="283"/>
      <c r="H226" s="283"/>
      <c r="I226" s="283"/>
      <c r="J226" s="283"/>
      <c r="K226" s="283"/>
      <c r="L226" s="283"/>
      <c r="M226" s="283"/>
      <c r="N226" s="283"/>
      <c r="O226" s="283"/>
    </row>
    <row r="227" spans="1:15" x14ac:dyDescent="0.3">
      <c r="A227" s="309" t="s">
        <v>98</v>
      </c>
      <c r="B227" s="304">
        <v>2013</v>
      </c>
      <c r="C227" s="304"/>
      <c r="D227" s="304">
        <v>2014</v>
      </c>
      <c r="E227" s="304"/>
      <c r="F227" s="310">
        <v>2015</v>
      </c>
      <c r="G227" s="310"/>
      <c r="H227" s="310">
        <v>2016</v>
      </c>
      <c r="I227" s="310"/>
      <c r="J227" s="304">
        <v>2017</v>
      </c>
      <c r="K227" s="304"/>
      <c r="L227" s="304">
        <v>2018</v>
      </c>
      <c r="M227" s="304"/>
    </row>
    <row r="228" spans="1:15" x14ac:dyDescent="0.3">
      <c r="A228" s="272"/>
      <c r="B228" s="206" t="s">
        <v>99</v>
      </c>
      <c r="C228" s="206" t="s">
        <v>85</v>
      </c>
      <c r="D228" s="206" t="s">
        <v>99</v>
      </c>
      <c r="E228" s="206" t="s">
        <v>85</v>
      </c>
      <c r="F228" s="206" t="s">
        <v>99</v>
      </c>
      <c r="G228" s="206" t="s">
        <v>85</v>
      </c>
      <c r="H228" s="206" t="s">
        <v>99</v>
      </c>
      <c r="I228" s="206" t="s">
        <v>85</v>
      </c>
      <c r="J228" s="206" t="s">
        <v>99</v>
      </c>
      <c r="K228" s="206" t="s">
        <v>85</v>
      </c>
      <c r="L228" s="206" t="s">
        <v>99</v>
      </c>
      <c r="M228" s="206" t="s">
        <v>85</v>
      </c>
    </row>
    <row r="229" spans="1:15" x14ac:dyDescent="0.3">
      <c r="A229" s="157" t="s">
        <v>177</v>
      </c>
      <c r="B229" s="305"/>
      <c r="C229" s="306"/>
      <c r="D229" s="305"/>
      <c r="E229" s="306"/>
      <c r="F229" s="207"/>
      <c r="G229" s="207"/>
      <c r="H229" s="305"/>
      <c r="I229" s="306"/>
      <c r="J229" s="307"/>
      <c r="K229" s="307"/>
      <c r="L229" s="307"/>
      <c r="M229" s="308"/>
    </row>
    <row r="230" spans="1:15" x14ac:dyDescent="0.3">
      <c r="A230" s="135" t="s">
        <v>178</v>
      </c>
      <c r="B230" s="73"/>
      <c r="C230" s="208" t="str">
        <f>IF(B230=0,"",B230*100/(B$233))</f>
        <v/>
      </c>
      <c r="D230" s="73"/>
      <c r="E230" s="208" t="str">
        <f>IF(D230=0,"",D230*100/(D$233))</f>
        <v/>
      </c>
      <c r="F230" s="209"/>
      <c r="G230" s="208" t="str">
        <f>IF(F230=0,"",F230*100/(F$233))</f>
        <v/>
      </c>
      <c r="H230" s="73"/>
      <c r="I230" s="208" t="str">
        <f>IF(H230=0,"",H230*100/(H$233))</f>
        <v/>
      </c>
      <c r="J230" s="73"/>
      <c r="K230" s="208" t="str">
        <f>IF(J230=0,"",J230*100/(J$233))</f>
        <v/>
      </c>
      <c r="L230" s="73"/>
      <c r="M230" s="210" t="str">
        <f>IF(L230=0,"",L230*100/(L$233))</f>
        <v/>
      </c>
    </row>
    <row r="231" spans="1:15" ht="33" x14ac:dyDescent="0.3">
      <c r="A231" s="135" t="s">
        <v>179</v>
      </c>
      <c r="B231" s="73"/>
      <c r="C231" s="208" t="str">
        <f>IF(B231=0,"",B231*100/(B$233))</f>
        <v/>
      </c>
      <c r="D231" s="73"/>
      <c r="E231" s="208" t="str">
        <f>IF(D231=0,"",D231*100/(D$233))</f>
        <v/>
      </c>
      <c r="F231" s="209">
        <v>1</v>
      </c>
      <c r="G231" s="208">
        <f>IF(F231=0,"",F231*100/(F$233))</f>
        <v>100</v>
      </c>
      <c r="H231" s="73">
        <v>1</v>
      </c>
      <c r="I231" s="208">
        <f>IF(H231=0,"",H231*100/(H$233))</f>
        <v>100</v>
      </c>
      <c r="J231" s="73">
        <v>1</v>
      </c>
      <c r="K231" s="208">
        <f>IF(J231=0,"",J231*100/(J$233))</f>
        <v>100</v>
      </c>
      <c r="L231" s="73">
        <v>1</v>
      </c>
      <c r="M231" s="210">
        <f>IF(L231=0,"",L231*100/(L$233))</f>
        <v>100</v>
      </c>
    </row>
    <row r="232" spans="1:15" x14ac:dyDescent="0.3">
      <c r="A232" s="135" t="s">
        <v>180</v>
      </c>
      <c r="B232" s="73"/>
      <c r="C232" s="208" t="str">
        <f>IF(B232=0,"",B232*100/(B$233))</f>
        <v/>
      </c>
      <c r="D232" s="73"/>
      <c r="E232" s="208" t="str">
        <f>IF(D232=0,"",D232*100/(D$233))</f>
        <v/>
      </c>
      <c r="F232" s="209"/>
      <c r="G232" s="208" t="str">
        <f>IF(F232=0,"",F232*100/(F$233))</f>
        <v/>
      </c>
      <c r="H232" s="73"/>
      <c r="I232" s="208" t="str">
        <f>IF(H232=0,"",H232*100/(H$233))</f>
        <v/>
      </c>
      <c r="J232" s="73"/>
      <c r="K232" s="208" t="str">
        <f>IF(J232=0,"",J232*100/(J$233))</f>
        <v/>
      </c>
      <c r="L232" s="73"/>
      <c r="M232" s="210" t="str">
        <f>IF(L232=0,"",L232*100/(L$233))</f>
        <v/>
      </c>
    </row>
    <row r="233" spans="1:15" x14ac:dyDescent="0.3">
      <c r="A233" s="211" t="s">
        <v>181</v>
      </c>
      <c r="B233" s="301">
        <f t="shared" ref="B233" si="35">SUM(B230:B232)</f>
        <v>0</v>
      </c>
      <c r="C233" s="302"/>
      <c r="D233" s="301">
        <f t="shared" ref="D233" si="36">SUM(D230:D232)</f>
        <v>0</v>
      </c>
      <c r="E233" s="302"/>
      <c r="F233" s="301">
        <f t="shared" ref="F233" si="37">SUM(F230:F232)</f>
        <v>1</v>
      </c>
      <c r="G233" s="302"/>
      <c r="H233" s="301">
        <f t="shared" ref="H233" si="38">SUM(H230:H232)</f>
        <v>1</v>
      </c>
      <c r="I233" s="302"/>
      <c r="J233" s="301">
        <f t="shared" ref="J233" si="39">SUM(J230:J232)</f>
        <v>1</v>
      </c>
      <c r="K233" s="302"/>
      <c r="L233" s="301">
        <f t="shared" ref="L233" si="40">SUM(L230:L232)</f>
        <v>1</v>
      </c>
      <c r="M233" s="303"/>
    </row>
    <row r="235" spans="1:15" x14ac:dyDescent="0.3">
      <c r="A235" s="283"/>
      <c r="B235" s="295">
        <v>2013</v>
      </c>
      <c r="C235" s="295"/>
      <c r="D235" s="295">
        <v>2014</v>
      </c>
      <c r="E235" s="295"/>
      <c r="F235" s="295">
        <v>2015</v>
      </c>
      <c r="G235" s="295"/>
      <c r="H235" s="295">
        <v>2016</v>
      </c>
      <c r="I235" s="295"/>
      <c r="J235" s="295">
        <v>2017</v>
      </c>
      <c r="K235" s="295"/>
      <c r="L235" s="295">
        <v>2018</v>
      </c>
      <c r="M235" s="295"/>
      <c r="N235" s="283"/>
      <c r="O235" s="283"/>
    </row>
    <row r="236" spans="1:15" x14ac:dyDescent="0.3">
      <c r="A236" s="300"/>
      <c r="B236" s="212" t="s">
        <v>182</v>
      </c>
      <c r="C236" s="212" t="s">
        <v>183</v>
      </c>
      <c r="D236" s="212" t="s">
        <v>182</v>
      </c>
      <c r="E236" s="212" t="s">
        <v>183</v>
      </c>
      <c r="F236" s="212" t="s">
        <v>182</v>
      </c>
      <c r="G236" s="212" t="s">
        <v>183</v>
      </c>
      <c r="H236" s="212" t="s">
        <v>182</v>
      </c>
      <c r="I236" s="212" t="s">
        <v>183</v>
      </c>
      <c r="J236" s="212" t="s">
        <v>182</v>
      </c>
      <c r="K236" s="212" t="s">
        <v>183</v>
      </c>
      <c r="L236" s="212" t="s">
        <v>182</v>
      </c>
      <c r="M236" s="212" t="s">
        <v>183</v>
      </c>
    </row>
    <row r="237" spans="1:15" ht="33" x14ac:dyDescent="0.3">
      <c r="A237" s="213" t="s">
        <v>184</v>
      </c>
      <c r="B237" s="214"/>
      <c r="C237" s="214"/>
      <c r="D237" s="214" t="s">
        <v>217</v>
      </c>
      <c r="E237" s="214"/>
      <c r="F237" s="214" t="s">
        <v>217</v>
      </c>
      <c r="G237" s="214"/>
      <c r="H237" s="214" t="s">
        <v>217</v>
      </c>
      <c r="I237" s="214"/>
      <c r="J237" s="214" t="s">
        <v>217</v>
      </c>
      <c r="K237" s="215"/>
      <c r="L237" s="214" t="s">
        <v>217</v>
      </c>
      <c r="M237" s="215"/>
    </row>
    <row r="238" spans="1:15" x14ac:dyDescent="0.3">
      <c r="A238" s="118" t="s">
        <v>185</v>
      </c>
      <c r="F238" s="256" t="s">
        <v>228</v>
      </c>
    </row>
    <row r="241" spans="1:28" x14ac:dyDescent="0.3">
      <c r="A241" s="296" t="s">
        <v>83</v>
      </c>
      <c r="B241" s="298">
        <v>2013</v>
      </c>
      <c r="C241" s="298"/>
      <c r="D241" s="298">
        <v>2014</v>
      </c>
      <c r="E241" s="298"/>
      <c r="F241" s="299">
        <v>2015</v>
      </c>
      <c r="G241" s="299"/>
      <c r="H241" s="299">
        <v>2016</v>
      </c>
      <c r="I241" s="299"/>
      <c r="J241" s="298">
        <v>2017</v>
      </c>
      <c r="K241" s="298"/>
      <c r="L241" s="298">
        <v>2018</v>
      </c>
      <c r="M241" s="298"/>
    </row>
    <row r="242" spans="1:28" x14ac:dyDescent="0.3">
      <c r="A242" s="297"/>
      <c r="B242" s="216" t="s">
        <v>186</v>
      </c>
      <c r="C242" s="216" t="s">
        <v>187</v>
      </c>
      <c r="D242" s="216" t="s">
        <v>186</v>
      </c>
      <c r="E242" s="216" t="s">
        <v>187</v>
      </c>
      <c r="F242" s="216" t="s">
        <v>186</v>
      </c>
      <c r="G242" s="216" t="s">
        <v>187</v>
      </c>
      <c r="H242" s="216" t="s">
        <v>186</v>
      </c>
      <c r="I242" s="216" t="s">
        <v>187</v>
      </c>
      <c r="J242" s="216" t="s">
        <v>186</v>
      </c>
      <c r="K242" s="216" t="s">
        <v>187</v>
      </c>
      <c r="L242" s="216" t="s">
        <v>186</v>
      </c>
      <c r="M242" s="216" t="s">
        <v>187</v>
      </c>
    </row>
    <row r="243" spans="1:28" s="173" customFormat="1" x14ac:dyDescent="0.2">
      <c r="A243" s="135" t="s">
        <v>188</v>
      </c>
      <c r="B243" s="219">
        <v>572</v>
      </c>
      <c r="C243" s="217"/>
      <c r="D243" s="217">
        <v>670</v>
      </c>
      <c r="E243" s="217"/>
      <c r="F243" s="217">
        <v>670</v>
      </c>
      <c r="G243" s="217"/>
      <c r="H243" s="217">
        <v>670</v>
      </c>
      <c r="I243" s="217"/>
      <c r="J243" s="217">
        <v>670</v>
      </c>
      <c r="K243" s="217"/>
      <c r="L243" s="217">
        <v>670</v>
      </c>
      <c r="M243" s="218"/>
    </row>
    <row r="244" spans="1:28" s="173" customFormat="1" x14ac:dyDescent="0.2">
      <c r="A244" s="135" t="s">
        <v>189</v>
      </c>
      <c r="B244" s="219">
        <v>11</v>
      </c>
      <c r="C244" s="219"/>
      <c r="D244" s="219">
        <v>15</v>
      </c>
      <c r="E244" s="219"/>
      <c r="F244" s="219">
        <v>15</v>
      </c>
      <c r="G244" s="219"/>
      <c r="H244" s="219">
        <v>17</v>
      </c>
      <c r="I244" s="219"/>
      <c r="J244" s="219">
        <v>18</v>
      </c>
      <c r="K244" s="219"/>
      <c r="L244" s="219">
        <v>18</v>
      </c>
      <c r="M244" s="220"/>
    </row>
    <row r="245" spans="1:28" s="173" customFormat="1" x14ac:dyDescent="0.2">
      <c r="A245" s="135" t="s">
        <v>190</v>
      </c>
      <c r="B245" s="219">
        <v>83</v>
      </c>
      <c r="C245" s="219"/>
      <c r="D245" s="219">
        <v>46</v>
      </c>
      <c r="E245" s="219"/>
      <c r="F245" s="219">
        <v>46</v>
      </c>
      <c r="G245" s="219"/>
      <c r="H245" s="219">
        <v>46</v>
      </c>
      <c r="I245" s="219"/>
      <c r="J245" s="219">
        <v>46</v>
      </c>
      <c r="K245" s="219"/>
      <c r="L245" s="219">
        <v>46</v>
      </c>
      <c r="M245" s="220"/>
    </row>
    <row r="246" spans="1:28" s="173" customFormat="1" x14ac:dyDescent="0.2">
      <c r="A246" s="213" t="s">
        <v>191</v>
      </c>
      <c r="B246" s="221">
        <f t="shared" ref="B246:M246" si="41">SUM(B243:B245)</f>
        <v>666</v>
      </c>
      <c r="C246" s="221">
        <f t="shared" si="41"/>
        <v>0</v>
      </c>
      <c r="D246" s="221">
        <f t="shared" si="41"/>
        <v>731</v>
      </c>
      <c r="E246" s="221">
        <f t="shared" si="41"/>
        <v>0</v>
      </c>
      <c r="F246" s="221">
        <f t="shared" si="41"/>
        <v>731</v>
      </c>
      <c r="G246" s="221">
        <f t="shared" si="41"/>
        <v>0</v>
      </c>
      <c r="H246" s="221">
        <f t="shared" si="41"/>
        <v>733</v>
      </c>
      <c r="I246" s="221">
        <f t="shared" si="41"/>
        <v>0</v>
      </c>
      <c r="J246" s="221">
        <f t="shared" si="41"/>
        <v>734</v>
      </c>
      <c r="K246" s="222">
        <f t="shared" si="41"/>
        <v>0</v>
      </c>
      <c r="L246" s="221">
        <f t="shared" si="41"/>
        <v>734</v>
      </c>
      <c r="M246" s="222">
        <f t="shared" si="41"/>
        <v>0</v>
      </c>
    </row>
    <row r="248" spans="1:28" x14ac:dyDescent="0.3">
      <c r="A248" s="118"/>
    </row>
    <row r="249" spans="1:28" s="66" customFormat="1" x14ac:dyDescent="0.2">
      <c r="A249" s="288" t="s">
        <v>98</v>
      </c>
      <c r="B249" s="223">
        <v>2013</v>
      </c>
      <c r="C249" s="223">
        <v>2014</v>
      </c>
      <c r="D249" s="224">
        <v>2015</v>
      </c>
      <c r="E249" s="225">
        <v>2016</v>
      </c>
      <c r="F249" s="223">
        <v>2017</v>
      </c>
      <c r="G249" s="223">
        <v>2018</v>
      </c>
    </row>
    <row r="250" spans="1:28" s="66" customFormat="1" x14ac:dyDescent="0.3">
      <c r="A250" s="288"/>
      <c r="B250" s="226" t="s">
        <v>85</v>
      </c>
      <c r="C250" s="226" t="s">
        <v>85</v>
      </c>
      <c r="D250" s="226" t="s">
        <v>85</v>
      </c>
      <c r="E250" s="226" t="s">
        <v>85</v>
      </c>
      <c r="F250" s="226" t="s">
        <v>85</v>
      </c>
      <c r="G250" s="226" t="s">
        <v>85</v>
      </c>
    </row>
    <row r="251" spans="1:28" s="230" customFormat="1" x14ac:dyDescent="0.2">
      <c r="A251" s="227" t="s">
        <v>192</v>
      </c>
      <c r="B251" s="228">
        <f>IFERROR(B243/N64,"")</f>
        <v>0.42027920646583394</v>
      </c>
      <c r="C251" s="228">
        <f>IFERROR(B243/O64,"")</f>
        <v>0.41630276564774382</v>
      </c>
      <c r="D251" s="228">
        <f>IFERROR(F243/P$64,"")</f>
        <v>0.47249647390691113</v>
      </c>
      <c r="E251" s="228">
        <f>IFERROR(H243/Q$64,"")</f>
        <v>0.46984572230014027</v>
      </c>
      <c r="F251" s="228">
        <f>IFERROR(J243/R$64,"")</f>
        <v>0.46016483516483514</v>
      </c>
      <c r="G251" s="229">
        <f>IFERROR(L243/S$64,"")</f>
        <v>0.45087483176312249</v>
      </c>
    </row>
    <row r="252" spans="1:28" s="230" customFormat="1" x14ac:dyDescent="0.2">
      <c r="A252" s="231" t="s">
        <v>193</v>
      </c>
      <c r="B252" s="232">
        <f>IFERROR(B244*100/D88,"")</f>
        <v>9.7345132743362832</v>
      </c>
      <c r="C252" s="232">
        <f>IFERROR(D244*100/G88,"")</f>
        <v>100</v>
      </c>
      <c r="D252" s="232">
        <f>IFERROR(F244*100/J88,"")</f>
        <v>88.235294117647058</v>
      </c>
      <c r="E252" s="232">
        <f>IFERROR(H244*100/M88,"")</f>
        <v>94.444444444444443</v>
      </c>
      <c r="F252" s="232">
        <f>IFERROR(J244*100/P88,"")</f>
        <v>100</v>
      </c>
      <c r="G252" s="233">
        <f>IFERROR(L244*100/S88,"")</f>
        <v>100</v>
      </c>
    </row>
    <row r="253" spans="1:28" s="66" customFormat="1" x14ac:dyDescent="0.2">
      <c r="A253" s="289" t="s">
        <v>50</v>
      </c>
      <c r="B253" s="289"/>
      <c r="C253" s="289"/>
      <c r="D253" s="289"/>
      <c r="E253" s="289"/>
      <c r="F253" s="289"/>
      <c r="G253" s="289"/>
      <c r="H253" s="289"/>
      <c r="I253" s="289"/>
      <c r="J253" s="289"/>
      <c r="K253" s="289"/>
      <c r="L253" s="289"/>
      <c r="M253" s="289"/>
      <c r="N253" s="289"/>
      <c r="O253" s="289"/>
      <c r="P253" s="289"/>
      <c r="Q253" s="289"/>
      <c r="R253" s="289"/>
      <c r="S253" s="289"/>
      <c r="T253" s="289"/>
      <c r="U253" s="170"/>
      <c r="V253" s="170"/>
      <c r="W253" s="170"/>
      <c r="X253" s="170"/>
      <c r="Y253" s="170"/>
      <c r="Z253" s="170"/>
      <c r="AA253" s="170"/>
      <c r="AB253" s="170"/>
    </row>
    <row r="254" spans="1:28" s="66" customFormat="1" ht="14.25" x14ac:dyDescent="0.2"/>
    <row r="255" spans="1:28" s="205" customFormat="1" x14ac:dyDescent="0.3">
      <c r="A255" s="288" t="s">
        <v>98</v>
      </c>
      <c r="B255" s="290">
        <v>2013</v>
      </c>
      <c r="C255" s="291"/>
      <c r="D255" s="290">
        <v>2014</v>
      </c>
      <c r="E255" s="291"/>
      <c r="F255" s="292">
        <v>2015</v>
      </c>
      <c r="G255" s="293"/>
      <c r="H255" s="293">
        <v>2016</v>
      </c>
      <c r="I255" s="294"/>
      <c r="J255" s="290">
        <v>2017</v>
      </c>
      <c r="K255" s="291"/>
      <c r="L255" s="290">
        <v>2018</v>
      </c>
      <c r="M255" s="291"/>
    </row>
    <row r="256" spans="1:28" s="205" customFormat="1" x14ac:dyDescent="0.3">
      <c r="A256" s="288"/>
      <c r="B256" s="226" t="s">
        <v>194</v>
      </c>
      <c r="C256" s="226" t="s">
        <v>85</v>
      </c>
      <c r="D256" s="226" t="s">
        <v>194</v>
      </c>
      <c r="E256" s="226" t="s">
        <v>85</v>
      </c>
      <c r="F256" s="226" t="s">
        <v>194</v>
      </c>
      <c r="G256" s="226" t="s">
        <v>85</v>
      </c>
      <c r="H256" s="226" t="s">
        <v>194</v>
      </c>
      <c r="I256" s="226" t="s">
        <v>85</v>
      </c>
      <c r="J256" s="226" t="s">
        <v>194</v>
      </c>
      <c r="K256" s="226" t="s">
        <v>85</v>
      </c>
      <c r="L256" s="226" t="s">
        <v>194</v>
      </c>
      <c r="M256" s="226" t="s">
        <v>85</v>
      </c>
    </row>
    <row r="257" spans="1:28" s="238" customFormat="1" x14ac:dyDescent="0.2">
      <c r="A257" s="234" t="s">
        <v>195</v>
      </c>
      <c r="B257" s="235">
        <v>83</v>
      </c>
      <c r="C257" s="236">
        <f>IF(B257=0,"",B257*100/B245)</f>
        <v>100</v>
      </c>
      <c r="D257" s="235">
        <v>46</v>
      </c>
      <c r="E257" s="236">
        <f>IF(D257=0,"",D257*100/D245)</f>
        <v>100</v>
      </c>
      <c r="F257" s="235">
        <v>46</v>
      </c>
      <c r="G257" s="236">
        <f>IF(F257=0,"",F257*100/F245)</f>
        <v>100</v>
      </c>
      <c r="H257" s="235">
        <v>46</v>
      </c>
      <c r="I257" s="236">
        <f>IF(H257=0,"",H257*100/H245)</f>
        <v>100</v>
      </c>
      <c r="J257" s="235">
        <v>46</v>
      </c>
      <c r="K257" s="236">
        <f>IF(J257=0,"",J257*100/J245)</f>
        <v>100</v>
      </c>
      <c r="L257" s="235">
        <v>46</v>
      </c>
      <c r="M257" s="237">
        <f>IF(L257=0,"",L257*100/L245)</f>
        <v>100</v>
      </c>
    </row>
    <row r="258" spans="1:28" s="66" customFormat="1" x14ac:dyDescent="0.2">
      <c r="A258" s="282" t="s">
        <v>50</v>
      </c>
      <c r="B258" s="282"/>
      <c r="C258" s="282"/>
      <c r="D258" s="282"/>
      <c r="E258" s="282"/>
      <c r="F258" s="282"/>
      <c r="G258" s="282"/>
      <c r="H258" s="282"/>
      <c r="I258" s="282"/>
      <c r="J258" s="282"/>
      <c r="K258" s="282"/>
      <c r="L258" s="282"/>
      <c r="M258" s="282"/>
      <c r="N258" s="282"/>
      <c r="O258" s="282"/>
      <c r="P258" s="282"/>
      <c r="Q258" s="282"/>
      <c r="R258" s="282"/>
      <c r="S258" s="282"/>
      <c r="T258" s="282"/>
      <c r="U258" s="282"/>
      <c r="V258" s="282"/>
      <c r="W258" s="282"/>
      <c r="X258" s="282"/>
      <c r="Y258" s="282"/>
      <c r="Z258" s="282"/>
      <c r="AA258" s="282"/>
      <c r="AB258" s="282"/>
    </row>
    <row r="261" spans="1:28" x14ac:dyDescent="0.3">
      <c r="A261" s="283"/>
      <c r="B261" s="283"/>
      <c r="C261" s="283"/>
      <c r="D261" s="283"/>
      <c r="E261" s="283"/>
      <c r="F261" s="283"/>
      <c r="G261" s="283"/>
      <c r="H261" s="283"/>
      <c r="I261" s="283"/>
      <c r="J261" s="283"/>
      <c r="K261" s="283"/>
      <c r="L261" s="283"/>
      <c r="M261" s="283"/>
    </row>
    <row r="262" spans="1:28" x14ac:dyDescent="0.3">
      <c r="A262" s="272" t="s">
        <v>196</v>
      </c>
      <c r="B262" s="284">
        <v>2013</v>
      </c>
      <c r="C262" s="284"/>
      <c r="D262" s="284"/>
      <c r="E262" s="284"/>
      <c r="F262" s="284"/>
      <c r="G262" s="284"/>
      <c r="H262" s="284">
        <v>2014</v>
      </c>
      <c r="I262" s="284"/>
      <c r="J262" s="284"/>
      <c r="K262" s="284"/>
      <c r="L262" s="284"/>
      <c r="M262" s="284"/>
    </row>
    <row r="263" spans="1:28" ht="53.25" x14ac:dyDescent="0.3">
      <c r="A263" s="272"/>
      <c r="B263" s="239" t="s">
        <v>17</v>
      </c>
      <c r="C263" s="239" t="s">
        <v>197</v>
      </c>
      <c r="D263" s="239" t="s">
        <v>198</v>
      </c>
      <c r="E263" s="240" t="s">
        <v>199</v>
      </c>
      <c r="F263" s="239" t="s">
        <v>200</v>
      </c>
      <c r="G263" s="239" t="s">
        <v>201</v>
      </c>
      <c r="H263" s="239" t="s">
        <v>17</v>
      </c>
      <c r="I263" s="239" t="s">
        <v>197</v>
      </c>
      <c r="J263" s="239" t="s">
        <v>198</v>
      </c>
      <c r="K263" s="240" t="s">
        <v>199</v>
      </c>
      <c r="L263" s="239" t="s">
        <v>200</v>
      </c>
      <c r="M263" s="239" t="s">
        <v>201</v>
      </c>
    </row>
    <row r="264" spans="1:28" x14ac:dyDescent="0.3">
      <c r="A264" s="273"/>
      <c r="B264" s="241" t="s">
        <v>202</v>
      </c>
      <c r="C264" s="241" t="s">
        <v>203</v>
      </c>
      <c r="D264" s="241" t="s">
        <v>204</v>
      </c>
      <c r="E264" s="240"/>
      <c r="F264" s="239"/>
      <c r="G264" s="239"/>
      <c r="H264" s="241" t="s">
        <v>202</v>
      </c>
      <c r="I264" s="241" t="s">
        <v>203</v>
      </c>
      <c r="J264" s="241" t="s">
        <v>204</v>
      </c>
      <c r="K264" s="240"/>
      <c r="L264" s="239"/>
      <c r="M264" s="239"/>
    </row>
    <row r="265" spans="1:28" s="173" customFormat="1" x14ac:dyDescent="0.2">
      <c r="A265" s="259" t="s">
        <v>205</v>
      </c>
      <c r="B265" s="260">
        <f t="shared" ref="B265:B272" si="42">+B72+H72+N72</f>
        <v>0</v>
      </c>
      <c r="C265" s="261"/>
      <c r="D265" s="261"/>
      <c r="E265" s="261"/>
      <c r="F265" s="262" t="str">
        <f t="shared" ref="F265:F272" si="43">IF(C265=0,"",C265/B265)</f>
        <v/>
      </c>
      <c r="G265" s="262" t="str">
        <f t="shared" ref="G265:G272" si="44">IF(D265=0,"",D265/B265)</f>
        <v/>
      </c>
      <c r="H265" s="260">
        <f t="shared" ref="H265:H272" si="45">+C72+I72+O72</f>
        <v>0</v>
      </c>
      <c r="I265" s="261"/>
      <c r="J265" s="261"/>
      <c r="K265" s="261"/>
      <c r="L265" s="262" t="str">
        <f t="shared" ref="L265:L272" si="46">IF(I265=0,"",I265/H265)</f>
        <v/>
      </c>
      <c r="M265" s="262" t="str">
        <f t="shared" ref="M265:M272" si="47">IF(J265=0,"",J265/H265)</f>
        <v/>
      </c>
    </row>
    <row r="266" spans="1:28" s="173" customFormat="1" x14ac:dyDescent="0.2">
      <c r="A266" s="259" t="s">
        <v>206</v>
      </c>
      <c r="B266" s="263">
        <f t="shared" si="42"/>
        <v>0</v>
      </c>
      <c r="C266" s="261"/>
      <c r="D266" s="261"/>
      <c r="E266" s="261"/>
      <c r="F266" s="262" t="str">
        <f t="shared" si="43"/>
        <v/>
      </c>
      <c r="G266" s="262" t="str">
        <f t="shared" si="44"/>
        <v/>
      </c>
      <c r="H266" s="263">
        <f t="shared" si="45"/>
        <v>0</v>
      </c>
      <c r="I266" s="261"/>
      <c r="J266" s="261"/>
      <c r="K266" s="261"/>
      <c r="L266" s="262" t="str">
        <f t="shared" si="46"/>
        <v/>
      </c>
      <c r="M266" s="262" t="str">
        <f t="shared" si="47"/>
        <v/>
      </c>
    </row>
    <row r="267" spans="1:28" s="173" customFormat="1" x14ac:dyDescent="0.3">
      <c r="A267" s="259" t="s">
        <v>229</v>
      </c>
      <c r="B267" s="263">
        <f t="shared" si="42"/>
        <v>1130</v>
      </c>
      <c r="C267" s="261">
        <v>8405</v>
      </c>
      <c r="D267" s="261">
        <v>16921</v>
      </c>
      <c r="E267" s="261"/>
      <c r="F267" s="262">
        <f t="shared" si="43"/>
        <v>7.4380530973451329</v>
      </c>
      <c r="G267" s="262">
        <f t="shared" si="44"/>
        <v>14.97433628318584</v>
      </c>
      <c r="H267" s="263">
        <f t="shared" si="45"/>
        <v>1153</v>
      </c>
      <c r="I267" s="261">
        <v>8405</v>
      </c>
      <c r="J267" s="261">
        <v>16921</v>
      </c>
      <c r="K267" s="261"/>
      <c r="L267" s="262">
        <f t="shared" si="46"/>
        <v>7.2896790980052035</v>
      </c>
      <c r="M267" s="262">
        <f t="shared" si="47"/>
        <v>14.675628794449263</v>
      </c>
      <c r="O267" s="252"/>
      <c r="P267" s="252"/>
      <c r="Q267" s="252"/>
      <c r="R267" s="253"/>
      <c r="S267" s="252"/>
      <c r="T267" s="252"/>
    </row>
    <row r="268" spans="1:28" s="173" customFormat="1" x14ac:dyDescent="0.3">
      <c r="A268" s="264" t="s">
        <v>208</v>
      </c>
      <c r="B268" s="263">
        <f t="shared" si="42"/>
        <v>214</v>
      </c>
      <c r="C268" s="261">
        <v>1537</v>
      </c>
      <c r="D268" s="261">
        <v>2229</v>
      </c>
      <c r="E268" s="261"/>
      <c r="F268" s="262">
        <f t="shared" si="43"/>
        <v>7.1822429906542054</v>
      </c>
      <c r="G268" s="262">
        <f t="shared" si="44"/>
        <v>10.415887850467289</v>
      </c>
      <c r="H268" s="263">
        <f t="shared" si="45"/>
        <v>213</v>
      </c>
      <c r="I268" s="261">
        <v>1537</v>
      </c>
      <c r="J268" s="261">
        <v>2229</v>
      </c>
      <c r="K268" s="261"/>
      <c r="L268" s="262">
        <f t="shared" si="46"/>
        <v>7.215962441314554</v>
      </c>
      <c r="M268" s="262">
        <f t="shared" si="47"/>
        <v>10.464788732394366</v>
      </c>
      <c r="O268" s="252"/>
      <c r="P268" s="252"/>
      <c r="Q268" s="252"/>
      <c r="R268" s="252"/>
      <c r="S268" s="252"/>
      <c r="T268" s="252"/>
    </row>
    <row r="269" spans="1:28" s="173" customFormat="1" x14ac:dyDescent="0.2">
      <c r="A269" s="259" t="s">
        <v>209</v>
      </c>
      <c r="B269" s="263">
        <f t="shared" si="42"/>
        <v>0</v>
      </c>
      <c r="C269" s="261"/>
      <c r="D269" s="261"/>
      <c r="E269" s="261"/>
      <c r="F269" s="262" t="str">
        <f t="shared" si="43"/>
        <v/>
      </c>
      <c r="G269" s="262" t="str">
        <f t="shared" si="44"/>
        <v/>
      </c>
      <c r="H269" s="263">
        <f t="shared" si="45"/>
        <v>0</v>
      </c>
      <c r="I269" s="261"/>
      <c r="J269" s="261"/>
      <c r="K269" s="261"/>
      <c r="L269" s="262" t="str">
        <f t="shared" si="46"/>
        <v/>
      </c>
      <c r="M269" s="262" t="str">
        <f t="shared" si="47"/>
        <v/>
      </c>
    </row>
    <row r="270" spans="1:28" s="173" customFormat="1" x14ac:dyDescent="0.2">
      <c r="A270" s="259" t="s">
        <v>210</v>
      </c>
      <c r="B270" s="263">
        <f t="shared" si="42"/>
        <v>0</v>
      </c>
      <c r="C270" s="261"/>
      <c r="D270" s="261"/>
      <c r="E270" s="261"/>
      <c r="F270" s="262" t="str">
        <f t="shared" si="43"/>
        <v/>
      </c>
      <c r="G270" s="262" t="str">
        <f t="shared" si="44"/>
        <v/>
      </c>
      <c r="H270" s="263">
        <f t="shared" si="45"/>
        <v>0</v>
      </c>
      <c r="I270" s="261"/>
      <c r="J270" s="261"/>
      <c r="K270" s="261"/>
      <c r="L270" s="262" t="str">
        <f t="shared" si="46"/>
        <v/>
      </c>
      <c r="M270" s="262" t="str">
        <f t="shared" si="47"/>
        <v/>
      </c>
    </row>
    <row r="271" spans="1:28" s="173" customFormat="1" x14ac:dyDescent="0.2">
      <c r="A271" s="259" t="s">
        <v>211</v>
      </c>
      <c r="B271" s="263">
        <f t="shared" si="42"/>
        <v>0</v>
      </c>
      <c r="C271" s="261"/>
      <c r="D271" s="261"/>
      <c r="E271" s="261"/>
      <c r="F271" s="262" t="str">
        <f t="shared" si="43"/>
        <v/>
      </c>
      <c r="G271" s="262" t="str">
        <f t="shared" si="44"/>
        <v/>
      </c>
      <c r="H271" s="263">
        <f t="shared" si="45"/>
        <v>0</v>
      </c>
      <c r="I271" s="261"/>
      <c r="J271" s="261"/>
      <c r="K271" s="261"/>
      <c r="L271" s="262" t="str">
        <f t="shared" si="46"/>
        <v/>
      </c>
      <c r="M271" s="262" t="str">
        <f t="shared" si="47"/>
        <v/>
      </c>
    </row>
    <row r="272" spans="1:28" s="173" customFormat="1" x14ac:dyDescent="0.2">
      <c r="A272" s="259" t="s">
        <v>212</v>
      </c>
      <c r="B272" s="263">
        <f t="shared" si="42"/>
        <v>0</v>
      </c>
      <c r="C272" s="261"/>
      <c r="D272" s="261"/>
      <c r="E272" s="261"/>
      <c r="F272" s="262" t="str">
        <f t="shared" si="43"/>
        <v/>
      </c>
      <c r="G272" s="262" t="str">
        <f t="shared" si="44"/>
        <v/>
      </c>
      <c r="H272" s="263">
        <f t="shared" si="45"/>
        <v>0</v>
      </c>
      <c r="I272" s="261"/>
      <c r="J272" s="261"/>
      <c r="K272" s="261"/>
      <c r="L272" s="262" t="str">
        <f t="shared" si="46"/>
        <v/>
      </c>
      <c r="M272" s="262" t="str">
        <f t="shared" si="47"/>
        <v/>
      </c>
    </row>
    <row r="273" spans="1:13" s="173" customFormat="1" x14ac:dyDescent="0.3">
      <c r="A273" s="272" t="s">
        <v>196</v>
      </c>
      <c r="B273" s="285">
        <v>2015</v>
      </c>
      <c r="C273" s="286"/>
      <c r="D273" s="286"/>
      <c r="E273" s="286"/>
      <c r="F273" s="286"/>
      <c r="G273" s="286"/>
      <c r="H273" s="286">
        <v>2016</v>
      </c>
      <c r="I273" s="286"/>
      <c r="J273" s="286"/>
      <c r="K273" s="286"/>
      <c r="L273" s="286"/>
      <c r="M273" s="287"/>
    </row>
    <row r="274" spans="1:13" s="173" customFormat="1" ht="53.25" x14ac:dyDescent="0.2">
      <c r="A274" s="272"/>
      <c r="B274" s="239" t="s">
        <v>17</v>
      </c>
      <c r="C274" s="239" t="s">
        <v>197</v>
      </c>
      <c r="D274" s="239" t="s">
        <v>198</v>
      </c>
      <c r="E274" s="240" t="s">
        <v>199</v>
      </c>
      <c r="F274" s="239" t="s">
        <v>200</v>
      </c>
      <c r="G274" s="239" t="s">
        <v>201</v>
      </c>
      <c r="H274" s="239" t="s">
        <v>17</v>
      </c>
      <c r="I274" s="239" t="s">
        <v>197</v>
      </c>
      <c r="J274" s="239" t="s">
        <v>198</v>
      </c>
      <c r="K274" s="240" t="s">
        <v>199</v>
      </c>
      <c r="L274" s="239" t="s">
        <v>200</v>
      </c>
      <c r="M274" s="239" t="s">
        <v>201</v>
      </c>
    </row>
    <row r="275" spans="1:13" s="173" customFormat="1" x14ac:dyDescent="0.2">
      <c r="A275" s="273"/>
      <c r="B275" s="241" t="s">
        <v>202</v>
      </c>
      <c r="C275" s="241" t="s">
        <v>203</v>
      </c>
      <c r="D275" s="241" t="s">
        <v>204</v>
      </c>
      <c r="E275" s="239"/>
      <c r="F275" s="239"/>
      <c r="G275" s="239"/>
      <c r="H275" s="241" t="s">
        <v>202</v>
      </c>
      <c r="I275" s="241" t="s">
        <v>203</v>
      </c>
      <c r="J275" s="241" t="s">
        <v>204</v>
      </c>
      <c r="K275" s="240"/>
      <c r="L275" s="239"/>
      <c r="M275" s="239"/>
    </row>
    <row r="276" spans="1:13" s="173" customFormat="1" x14ac:dyDescent="0.2">
      <c r="A276" s="259" t="s">
        <v>205</v>
      </c>
      <c r="B276" s="260">
        <f t="shared" ref="B276:B283" si="48">+D72+J72+P72</f>
        <v>0</v>
      </c>
      <c r="C276" s="265"/>
      <c r="D276" s="265"/>
      <c r="E276" s="265"/>
      <c r="F276" s="262" t="str">
        <f t="shared" ref="F276:F283" si="49">IF(C276=0,"",C276/B276)</f>
        <v/>
      </c>
      <c r="G276" s="262" t="str">
        <f t="shared" ref="G276:G283" si="50">IF(D276=0,"",D276/B276)</f>
        <v/>
      </c>
      <c r="H276" s="260">
        <f t="shared" ref="H276:H283" si="51">+E72+K72+Q72</f>
        <v>0</v>
      </c>
      <c r="I276" s="261"/>
      <c r="J276" s="261"/>
      <c r="K276" s="261"/>
      <c r="L276" s="262" t="str">
        <f t="shared" ref="L276:L283" si="52">IF(I276=0,"",I276/H276)</f>
        <v/>
      </c>
      <c r="M276" s="262" t="str">
        <f t="shared" ref="M276:M283" si="53">IF(J276=0,"",J276/H276)</f>
        <v/>
      </c>
    </row>
    <row r="277" spans="1:13" s="173" customFormat="1" x14ac:dyDescent="0.2">
      <c r="A277" s="271" t="s">
        <v>206</v>
      </c>
      <c r="B277" s="263">
        <f t="shared" si="48"/>
        <v>0</v>
      </c>
      <c r="C277" s="258"/>
      <c r="D277" s="258"/>
      <c r="E277" s="265"/>
      <c r="F277" s="262" t="str">
        <f t="shared" si="49"/>
        <v/>
      </c>
      <c r="G277" s="262" t="str">
        <f t="shared" si="50"/>
        <v/>
      </c>
      <c r="H277" s="263">
        <f>+E73+K74+Q73</f>
        <v>1887</v>
      </c>
      <c r="I277" s="258"/>
      <c r="J277" s="258"/>
      <c r="K277" s="261"/>
      <c r="L277" s="262" t="str">
        <f t="shared" si="52"/>
        <v/>
      </c>
      <c r="M277" s="262" t="str">
        <f t="shared" si="53"/>
        <v/>
      </c>
    </row>
    <row r="278" spans="1:13" s="173" customFormat="1" x14ac:dyDescent="0.2">
      <c r="A278" s="259" t="s">
        <v>207</v>
      </c>
      <c r="B278" s="263">
        <v>1187</v>
      </c>
      <c r="C278" s="258">
        <v>8937</v>
      </c>
      <c r="D278" s="258">
        <v>17158</v>
      </c>
      <c r="E278" s="265"/>
      <c r="F278" s="262">
        <f t="shared" si="49"/>
        <v>7.5290648694187023</v>
      </c>
      <c r="G278" s="262">
        <f t="shared" si="50"/>
        <v>14.454928390901433</v>
      </c>
      <c r="H278" s="263">
        <v>1187</v>
      </c>
      <c r="I278" s="258">
        <v>8937</v>
      </c>
      <c r="J278" s="258">
        <v>17158</v>
      </c>
      <c r="K278" s="261"/>
      <c r="L278" s="262">
        <f t="shared" si="52"/>
        <v>7.5290648694187023</v>
      </c>
      <c r="M278" s="262">
        <f t="shared" si="53"/>
        <v>14.454928390901433</v>
      </c>
    </row>
    <row r="279" spans="1:13" s="173" customFormat="1" x14ac:dyDescent="0.2">
      <c r="A279" s="264" t="s">
        <v>208</v>
      </c>
      <c r="B279" s="263">
        <v>224</v>
      </c>
      <c r="C279" s="258">
        <v>2454</v>
      </c>
      <c r="D279" s="258">
        <v>5348</v>
      </c>
      <c r="E279" s="265"/>
      <c r="F279" s="262">
        <f t="shared" si="49"/>
        <v>10.955357142857142</v>
      </c>
      <c r="G279" s="262">
        <f t="shared" si="50"/>
        <v>23.875</v>
      </c>
      <c r="H279" s="263">
        <v>224</v>
      </c>
      <c r="I279" s="258">
        <v>2454</v>
      </c>
      <c r="J279" s="258">
        <v>5348</v>
      </c>
      <c r="K279" s="261"/>
      <c r="L279" s="262">
        <f t="shared" si="52"/>
        <v>10.955357142857142</v>
      </c>
      <c r="M279" s="262">
        <f t="shared" si="53"/>
        <v>23.875</v>
      </c>
    </row>
    <row r="280" spans="1:13" s="173" customFormat="1" x14ac:dyDescent="0.2">
      <c r="A280" s="259" t="s">
        <v>209</v>
      </c>
      <c r="B280" s="263">
        <f t="shared" si="48"/>
        <v>0</v>
      </c>
      <c r="C280" s="265"/>
      <c r="D280" s="265"/>
      <c r="E280" s="265"/>
      <c r="F280" s="262" t="str">
        <f t="shared" si="49"/>
        <v/>
      </c>
      <c r="G280" s="262" t="str">
        <f t="shared" si="50"/>
        <v/>
      </c>
      <c r="H280" s="263">
        <f t="shared" si="51"/>
        <v>0</v>
      </c>
      <c r="I280" s="261"/>
      <c r="J280" s="261"/>
      <c r="K280" s="261"/>
      <c r="L280" s="262" t="str">
        <f t="shared" si="52"/>
        <v/>
      </c>
      <c r="M280" s="262" t="str">
        <f t="shared" si="53"/>
        <v/>
      </c>
    </row>
    <row r="281" spans="1:13" s="173" customFormat="1" x14ac:dyDescent="0.2">
      <c r="A281" s="259" t="s">
        <v>210</v>
      </c>
      <c r="B281" s="263">
        <f t="shared" si="48"/>
        <v>0</v>
      </c>
      <c r="C281" s="265"/>
      <c r="D281" s="265"/>
      <c r="E281" s="265"/>
      <c r="F281" s="262" t="str">
        <f t="shared" si="49"/>
        <v/>
      </c>
      <c r="G281" s="262" t="str">
        <f t="shared" si="50"/>
        <v/>
      </c>
      <c r="H281" s="263">
        <f t="shared" si="51"/>
        <v>0</v>
      </c>
      <c r="I281" s="261"/>
      <c r="J281" s="261"/>
      <c r="K281" s="261"/>
      <c r="L281" s="262" t="str">
        <f t="shared" si="52"/>
        <v/>
      </c>
      <c r="M281" s="262" t="str">
        <f t="shared" si="53"/>
        <v/>
      </c>
    </row>
    <row r="282" spans="1:13" s="173" customFormat="1" x14ac:dyDescent="0.2">
      <c r="A282" s="259" t="s">
        <v>211</v>
      </c>
      <c r="B282" s="263">
        <f t="shared" si="48"/>
        <v>0</v>
      </c>
      <c r="C282" s="265"/>
      <c r="D282" s="265"/>
      <c r="E282" s="265"/>
      <c r="F282" s="262" t="str">
        <f t="shared" si="49"/>
        <v/>
      </c>
      <c r="G282" s="262" t="str">
        <f t="shared" si="50"/>
        <v/>
      </c>
      <c r="H282" s="263">
        <f t="shared" si="51"/>
        <v>0</v>
      </c>
      <c r="I282" s="261"/>
      <c r="J282" s="261"/>
      <c r="K282" s="261"/>
      <c r="L282" s="262" t="str">
        <f t="shared" si="52"/>
        <v/>
      </c>
      <c r="M282" s="262" t="str">
        <f t="shared" si="53"/>
        <v/>
      </c>
    </row>
    <row r="283" spans="1:13" s="173" customFormat="1" x14ac:dyDescent="0.2">
      <c r="A283" s="259" t="s">
        <v>212</v>
      </c>
      <c r="B283" s="263">
        <f t="shared" si="48"/>
        <v>0</v>
      </c>
      <c r="C283" s="265"/>
      <c r="D283" s="265"/>
      <c r="E283" s="265"/>
      <c r="F283" s="262" t="str">
        <f t="shared" si="49"/>
        <v/>
      </c>
      <c r="G283" s="262" t="str">
        <f t="shared" si="50"/>
        <v/>
      </c>
      <c r="H283" s="263">
        <f t="shared" si="51"/>
        <v>0</v>
      </c>
      <c r="I283" s="261"/>
      <c r="J283" s="261"/>
      <c r="K283" s="261"/>
      <c r="L283" s="262" t="str">
        <f t="shared" si="52"/>
        <v/>
      </c>
      <c r="M283" s="262" t="str">
        <f t="shared" si="53"/>
        <v/>
      </c>
    </row>
    <row r="284" spans="1:13" x14ac:dyDescent="0.3">
      <c r="A284" s="272" t="s">
        <v>196</v>
      </c>
      <c r="B284" s="274">
        <v>2017</v>
      </c>
      <c r="C284" s="274"/>
      <c r="D284" s="274"/>
      <c r="E284" s="274"/>
      <c r="F284" s="274"/>
      <c r="G284" s="274"/>
      <c r="H284" s="275">
        <v>2018</v>
      </c>
      <c r="I284" s="275"/>
      <c r="J284" s="275"/>
      <c r="K284" s="275"/>
      <c r="L284" s="275"/>
      <c r="M284" s="275"/>
    </row>
    <row r="285" spans="1:13" ht="53.25" x14ac:dyDescent="0.3">
      <c r="A285" s="272"/>
      <c r="B285" s="239" t="s">
        <v>17</v>
      </c>
      <c r="C285" s="239" t="s">
        <v>197</v>
      </c>
      <c r="D285" s="239" t="s">
        <v>198</v>
      </c>
      <c r="E285" s="240" t="s">
        <v>199</v>
      </c>
      <c r="F285" s="239" t="s">
        <v>200</v>
      </c>
      <c r="G285" s="239" t="s">
        <v>201</v>
      </c>
      <c r="H285" s="239" t="s">
        <v>17</v>
      </c>
      <c r="I285" s="239" t="s">
        <v>197</v>
      </c>
      <c r="J285" s="239" t="s">
        <v>198</v>
      </c>
      <c r="K285" s="240" t="s">
        <v>199</v>
      </c>
      <c r="L285" s="239" t="s">
        <v>200</v>
      </c>
      <c r="M285" s="239" t="s">
        <v>201</v>
      </c>
    </row>
    <row r="286" spans="1:13" x14ac:dyDescent="0.3">
      <c r="A286" s="273"/>
      <c r="B286" s="241" t="s">
        <v>202</v>
      </c>
      <c r="C286" s="241" t="s">
        <v>203</v>
      </c>
      <c r="D286" s="241" t="s">
        <v>204</v>
      </c>
      <c r="E286" s="240"/>
      <c r="F286" s="239"/>
      <c r="G286" s="239"/>
      <c r="H286" s="241" t="s">
        <v>202</v>
      </c>
      <c r="I286" s="241" t="s">
        <v>203</v>
      </c>
      <c r="J286" s="241" t="s">
        <v>204</v>
      </c>
      <c r="K286" s="240"/>
      <c r="L286" s="239"/>
      <c r="M286" s="239"/>
    </row>
    <row r="287" spans="1:13" s="173" customFormat="1" x14ac:dyDescent="0.2">
      <c r="A287" s="259" t="s">
        <v>205</v>
      </c>
      <c r="B287" s="260">
        <f t="shared" ref="B287:B294" si="54">+F72+L72+R72</f>
        <v>0</v>
      </c>
      <c r="C287" s="261"/>
      <c r="D287" s="261"/>
      <c r="E287" s="261"/>
      <c r="F287" s="262" t="str">
        <f t="shared" ref="F287:F294" si="55">IF(C287=0,"",C287/B287)</f>
        <v/>
      </c>
      <c r="G287" s="262" t="str">
        <f t="shared" ref="G287:G294" si="56">IF(D287=0,"",D287/B287)</f>
        <v/>
      </c>
      <c r="H287" s="260">
        <f t="shared" ref="H287:H294" si="57">+G72+M72+S72</f>
        <v>0</v>
      </c>
      <c r="I287" s="261"/>
      <c r="J287" s="261"/>
      <c r="K287" s="261"/>
      <c r="L287" s="262" t="str">
        <f t="shared" ref="L287:L294" si="58">IF(I287=0,"",I287/H287)</f>
        <v/>
      </c>
      <c r="M287" s="262" t="str">
        <f t="shared" ref="M287:M294" si="59">IF(J287=0,"",J287/H287)</f>
        <v/>
      </c>
    </row>
    <row r="288" spans="1:13" s="173" customFormat="1" x14ac:dyDescent="0.2">
      <c r="A288" s="259" t="s">
        <v>206</v>
      </c>
      <c r="B288" s="263">
        <f>+F73+L74+R73</f>
        <v>1212</v>
      </c>
      <c r="C288" s="258"/>
      <c r="D288" s="258"/>
      <c r="E288" s="261"/>
      <c r="F288" s="262" t="str">
        <f t="shared" si="55"/>
        <v/>
      </c>
      <c r="G288" s="262" t="str">
        <f t="shared" si="56"/>
        <v/>
      </c>
      <c r="H288" s="263">
        <f>+G73+M74+S73</f>
        <v>1236</v>
      </c>
      <c r="I288" s="258"/>
      <c r="J288" s="258"/>
      <c r="K288" s="261"/>
      <c r="L288" s="262" t="str">
        <f t="shared" si="58"/>
        <v/>
      </c>
      <c r="M288" s="262" t="str">
        <f t="shared" si="59"/>
        <v/>
      </c>
    </row>
    <row r="289" spans="1:13" s="173" customFormat="1" x14ac:dyDescent="0.2">
      <c r="A289" s="259" t="s">
        <v>207</v>
      </c>
      <c r="B289" s="263">
        <v>1212</v>
      </c>
      <c r="C289" s="258">
        <v>8937</v>
      </c>
      <c r="D289" s="258">
        <v>17158</v>
      </c>
      <c r="E289" s="261"/>
      <c r="F289" s="262">
        <f t="shared" si="55"/>
        <v>7.3737623762376234</v>
      </c>
      <c r="G289" s="262">
        <f t="shared" si="56"/>
        <v>14.156765676567657</v>
      </c>
      <c r="H289" s="263">
        <v>1236</v>
      </c>
      <c r="I289" s="258">
        <v>8937</v>
      </c>
      <c r="J289" s="258">
        <v>17158</v>
      </c>
      <c r="K289" s="261"/>
      <c r="L289" s="262">
        <f t="shared" si="58"/>
        <v>7.2305825242718447</v>
      </c>
      <c r="M289" s="262">
        <f t="shared" si="59"/>
        <v>13.881877022653722</v>
      </c>
    </row>
    <row r="290" spans="1:13" s="173" customFormat="1" x14ac:dyDescent="0.2">
      <c r="A290" s="264" t="s">
        <v>208</v>
      </c>
      <c r="B290" s="263">
        <v>229</v>
      </c>
      <c r="C290" s="258">
        <v>2454</v>
      </c>
      <c r="D290" s="258">
        <v>5348</v>
      </c>
      <c r="E290" s="261"/>
      <c r="F290" s="262">
        <f t="shared" si="55"/>
        <v>10.716157205240174</v>
      </c>
      <c r="G290" s="262">
        <f t="shared" si="56"/>
        <v>23.353711790393014</v>
      </c>
      <c r="H290" s="263">
        <v>235</v>
      </c>
      <c r="I290" s="258">
        <v>2454</v>
      </c>
      <c r="J290" s="258">
        <v>5348</v>
      </c>
      <c r="K290" s="261"/>
      <c r="L290" s="262">
        <f t="shared" si="58"/>
        <v>10.442553191489361</v>
      </c>
      <c r="M290" s="262">
        <f t="shared" si="59"/>
        <v>22.75744680851064</v>
      </c>
    </row>
    <row r="291" spans="1:13" s="173" customFormat="1" x14ac:dyDescent="0.2">
      <c r="A291" s="259" t="s">
        <v>209</v>
      </c>
      <c r="B291" s="263">
        <f t="shared" si="54"/>
        <v>0</v>
      </c>
      <c r="C291" s="261"/>
      <c r="D291" s="261"/>
      <c r="E291" s="261"/>
      <c r="F291" s="262" t="str">
        <f t="shared" si="55"/>
        <v/>
      </c>
      <c r="G291" s="262" t="str">
        <f t="shared" si="56"/>
        <v/>
      </c>
      <c r="H291" s="263">
        <f t="shared" si="57"/>
        <v>0</v>
      </c>
      <c r="I291" s="261"/>
      <c r="J291" s="261"/>
      <c r="K291" s="261"/>
      <c r="L291" s="262" t="str">
        <f t="shared" si="58"/>
        <v/>
      </c>
      <c r="M291" s="262" t="str">
        <f t="shared" si="59"/>
        <v/>
      </c>
    </row>
    <row r="292" spans="1:13" s="173" customFormat="1" x14ac:dyDescent="0.2">
      <c r="A292" s="259" t="s">
        <v>210</v>
      </c>
      <c r="B292" s="263">
        <f t="shared" si="54"/>
        <v>0</v>
      </c>
      <c r="C292" s="261"/>
      <c r="D292" s="261"/>
      <c r="E292" s="261"/>
      <c r="F292" s="262" t="str">
        <f t="shared" si="55"/>
        <v/>
      </c>
      <c r="G292" s="262" t="str">
        <f t="shared" si="56"/>
        <v/>
      </c>
      <c r="H292" s="263">
        <f t="shared" si="57"/>
        <v>0</v>
      </c>
      <c r="I292" s="261"/>
      <c r="J292" s="261"/>
      <c r="K292" s="261"/>
      <c r="L292" s="262" t="str">
        <f t="shared" si="58"/>
        <v/>
      </c>
      <c r="M292" s="262" t="str">
        <f t="shared" si="59"/>
        <v/>
      </c>
    </row>
    <row r="293" spans="1:13" s="173" customFormat="1" x14ac:dyDescent="0.2">
      <c r="A293" s="259" t="s">
        <v>211</v>
      </c>
      <c r="B293" s="263">
        <f t="shared" si="54"/>
        <v>0</v>
      </c>
      <c r="C293" s="261"/>
      <c r="D293" s="261"/>
      <c r="E293" s="261"/>
      <c r="F293" s="262" t="str">
        <f t="shared" si="55"/>
        <v/>
      </c>
      <c r="G293" s="262" t="str">
        <f t="shared" si="56"/>
        <v/>
      </c>
      <c r="H293" s="263">
        <f t="shared" si="57"/>
        <v>0</v>
      </c>
      <c r="I293" s="261"/>
      <c r="J293" s="261"/>
      <c r="K293" s="261"/>
      <c r="L293" s="262" t="str">
        <f t="shared" si="58"/>
        <v/>
      </c>
      <c r="M293" s="262" t="str">
        <f t="shared" si="59"/>
        <v/>
      </c>
    </row>
    <row r="294" spans="1:13" s="173" customFormat="1" x14ac:dyDescent="0.2">
      <c r="A294" s="259" t="s">
        <v>212</v>
      </c>
      <c r="B294" s="263">
        <f t="shared" si="54"/>
        <v>0</v>
      </c>
      <c r="C294" s="261"/>
      <c r="D294" s="261"/>
      <c r="E294" s="261"/>
      <c r="F294" s="262" t="str">
        <f t="shared" si="55"/>
        <v/>
      </c>
      <c r="G294" s="262" t="str">
        <f t="shared" si="56"/>
        <v/>
      </c>
      <c r="H294" s="263">
        <f t="shared" si="57"/>
        <v>0</v>
      </c>
      <c r="I294" s="261"/>
      <c r="J294" s="261"/>
      <c r="K294" s="261"/>
      <c r="L294" s="262" t="str">
        <f t="shared" si="58"/>
        <v/>
      </c>
      <c r="M294" s="262" t="str">
        <f t="shared" si="59"/>
        <v/>
      </c>
    </row>
    <row r="295" spans="1:13" x14ac:dyDescent="0.3">
      <c r="A295" s="118" t="s">
        <v>50</v>
      </c>
    </row>
    <row r="298" spans="1:13" x14ac:dyDescent="0.3">
      <c r="A298" s="276" t="s">
        <v>98</v>
      </c>
      <c r="B298" s="277">
        <v>2013</v>
      </c>
      <c r="C298" s="278"/>
      <c r="D298" s="277">
        <v>2014</v>
      </c>
      <c r="E298" s="278"/>
      <c r="F298" s="279">
        <v>2015</v>
      </c>
      <c r="G298" s="280"/>
      <c r="H298" s="280">
        <v>2016</v>
      </c>
      <c r="I298" s="281"/>
      <c r="J298" s="277">
        <v>2017</v>
      </c>
      <c r="K298" s="278"/>
      <c r="L298" s="277">
        <v>2018</v>
      </c>
      <c r="M298" s="278"/>
    </row>
    <row r="299" spans="1:13" x14ac:dyDescent="0.3">
      <c r="A299" s="276"/>
      <c r="B299" s="242" t="s">
        <v>99</v>
      </c>
      <c r="C299" s="242" t="s">
        <v>85</v>
      </c>
      <c r="D299" s="242" t="s">
        <v>99</v>
      </c>
      <c r="E299" s="242" t="s">
        <v>85</v>
      </c>
      <c r="F299" s="242" t="s">
        <v>99</v>
      </c>
      <c r="G299" s="242" t="s">
        <v>85</v>
      </c>
      <c r="H299" s="242" t="s">
        <v>99</v>
      </c>
      <c r="I299" s="242" t="s">
        <v>85</v>
      </c>
      <c r="J299" s="242" t="s">
        <v>99</v>
      </c>
      <c r="K299" s="242" t="s">
        <v>85</v>
      </c>
      <c r="L299" s="242" t="s">
        <v>99</v>
      </c>
      <c r="M299" s="242" t="s">
        <v>85</v>
      </c>
    </row>
    <row r="300" spans="1:13" ht="33" x14ac:dyDescent="0.3">
      <c r="A300" s="243" t="s">
        <v>213</v>
      </c>
      <c r="B300" s="244">
        <v>12</v>
      </c>
      <c r="C300" s="245">
        <f>IF(B300=0,"",B300*100/D86)</f>
        <v>100</v>
      </c>
      <c r="D300" s="244">
        <v>15</v>
      </c>
      <c r="E300" s="245">
        <f>IF(D300=0,"",D300*100/G86)</f>
        <v>100</v>
      </c>
      <c r="F300" s="246">
        <v>17</v>
      </c>
      <c r="G300" s="245">
        <f>IF(F300=0,"",F300*100/J86)</f>
        <v>100</v>
      </c>
      <c r="H300" s="244">
        <v>17</v>
      </c>
      <c r="I300" s="245">
        <f>IF(H300=0,"",H300*100/M86)</f>
        <v>94.444444444444443</v>
      </c>
      <c r="J300" s="244">
        <v>17</v>
      </c>
      <c r="K300" s="245">
        <f>IF(J300=0,"",J300*100/P86)</f>
        <v>94.444444444444443</v>
      </c>
      <c r="L300" s="244">
        <v>17</v>
      </c>
      <c r="M300" s="247">
        <f>IF(L300=0,"",L300*100/S86)</f>
        <v>94.444444444444443</v>
      </c>
    </row>
  </sheetData>
  <mergeCells count="187">
    <mergeCell ref="A15:Q15"/>
    <mergeCell ref="B3:S3"/>
    <mergeCell ref="C5:G5"/>
    <mergeCell ref="B7:Q7"/>
    <mergeCell ref="B8:Q8"/>
    <mergeCell ref="B9:Q9"/>
    <mergeCell ref="A14:Q14"/>
    <mergeCell ref="S18:S20"/>
    <mergeCell ref="T18:T20"/>
    <mergeCell ref="U18:U20"/>
    <mergeCell ref="Q19:R19"/>
    <mergeCell ref="A16:T16"/>
    <mergeCell ref="A18:A20"/>
    <mergeCell ref="B18:B20"/>
    <mergeCell ref="C18:C20"/>
    <mergeCell ref="D18:D20"/>
    <mergeCell ref="E18:I18"/>
    <mergeCell ref="J18:J20"/>
    <mergeCell ref="E19:E20"/>
    <mergeCell ref="F19:F20"/>
    <mergeCell ref="G19:G20"/>
    <mergeCell ref="H19:H20"/>
    <mergeCell ref="I19:I20"/>
    <mergeCell ref="O19:P19"/>
    <mergeCell ref="K18:M19"/>
    <mergeCell ref="N18:N20"/>
    <mergeCell ref="O18:R18"/>
    <mergeCell ref="A42:S42"/>
    <mergeCell ref="B43:G43"/>
    <mergeCell ref="H43:M43"/>
    <mergeCell ref="N43:S43"/>
    <mergeCell ref="B49:G49"/>
    <mergeCell ref="H49:M49"/>
    <mergeCell ref="N49:S49"/>
    <mergeCell ref="A28:N28"/>
    <mergeCell ref="B31:F31"/>
    <mergeCell ref="H31:M31"/>
    <mergeCell ref="N31:S31"/>
    <mergeCell ref="B37:F37"/>
    <mergeCell ref="H37:M37"/>
    <mergeCell ref="N37:S37"/>
    <mergeCell ref="A67:S67"/>
    <mergeCell ref="A69:A71"/>
    <mergeCell ref="B69:S69"/>
    <mergeCell ref="B70:G70"/>
    <mergeCell ref="H70:M70"/>
    <mergeCell ref="N70:S70"/>
    <mergeCell ref="A54:S54"/>
    <mergeCell ref="B55:G55"/>
    <mergeCell ref="H55:M55"/>
    <mergeCell ref="N55:S55"/>
    <mergeCell ref="A60:S60"/>
    <mergeCell ref="B61:G61"/>
    <mergeCell ref="H61:M61"/>
    <mergeCell ref="N61:S61"/>
    <mergeCell ref="A90:V90"/>
    <mergeCell ref="A92:A93"/>
    <mergeCell ref="B92:D92"/>
    <mergeCell ref="E92:G92"/>
    <mergeCell ref="H92:J92"/>
    <mergeCell ref="K92:M92"/>
    <mergeCell ref="N92:P92"/>
    <mergeCell ref="Q92:S92"/>
    <mergeCell ref="B84:D84"/>
    <mergeCell ref="E84:G84"/>
    <mergeCell ref="H84:J84"/>
    <mergeCell ref="K84:M84"/>
    <mergeCell ref="N84:P84"/>
    <mergeCell ref="Q84:S84"/>
    <mergeCell ref="A135:O135"/>
    <mergeCell ref="A136:A137"/>
    <mergeCell ref="B136:C136"/>
    <mergeCell ref="D136:E136"/>
    <mergeCell ref="F136:G136"/>
    <mergeCell ref="H136:I136"/>
    <mergeCell ref="J136:K136"/>
    <mergeCell ref="L136:M136"/>
    <mergeCell ref="Q105:S105"/>
    <mergeCell ref="A119:M119"/>
    <mergeCell ref="A120:A121"/>
    <mergeCell ref="B120:C120"/>
    <mergeCell ref="D120:E120"/>
    <mergeCell ref="F120:G120"/>
    <mergeCell ref="H120:I120"/>
    <mergeCell ref="J120:K120"/>
    <mergeCell ref="L120:M120"/>
    <mergeCell ref="A105:A106"/>
    <mergeCell ref="B105:D105"/>
    <mergeCell ref="E105:G105"/>
    <mergeCell ref="H105:J105"/>
    <mergeCell ref="K105:M105"/>
    <mergeCell ref="N105:P105"/>
    <mergeCell ref="A142:AE142"/>
    <mergeCell ref="A143:AE143"/>
    <mergeCell ref="A147:A148"/>
    <mergeCell ref="B147:C147"/>
    <mergeCell ref="D147:E147"/>
    <mergeCell ref="F147:G147"/>
    <mergeCell ref="H147:I147"/>
    <mergeCell ref="J147:K147"/>
    <mergeCell ref="L147:M147"/>
    <mergeCell ref="A198:A200"/>
    <mergeCell ref="B198:D198"/>
    <mergeCell ref="E198:G198"/>
    <mergeCell ref="H198:J198"/>
    <mergeCell ref="K198:M198"/>
    <mergeCell ref="A172:A173"/>
    <mergeCell ref="B172:C172"/>
    <mergeCell ref="D172:E172"/>
    <mergeCell ref="F172:G172"/>
    <mergeCell ref="H172:I172"/>
    <mergeCell ref="J172:K172"/>
    <mergeCell ref="N198:P198"/>
    <mergeCell ref="Q198:S198"/>
    <mergeCell ref="C199:D199"/>
    <mergeCell ref="F199:G199"/>
    <mergeCell ref="I199:J199"/>
    <mergeCell ref="L199:M199"/>
    <mergeCell ref="O199:P199"/>
    <mergeCell ref="R199:S199"/>
    <mergeCell ref="L172:M172"/>
    <mergeCell ref="A227:A228"/>
    <mergeCell ref="B227:C227"/>
    <mergeCell ref="D227:E227"/>
    <mergeCell ref="F227:G227"/>
    <mergeCell ref="H227:I227"/>
    <mergeCell ref="J227:K227"/>
    <mergeCell ref="A220:AE220"/>
    <mergeCell ref="A221:AE221"/>
    <mergeCell ref="A222:AE222"/>
    <mergeCell ref="A223:Y223"/>
    <mergeCell ref="A224:Y224"/>
    <mergeCell ref="A226:O226"/>
    <mergeCell ref="B233:C233"/>
    <mergeCell ref="D233:E233"/>
    <mergeCell ref="F233:G233"/>
    <mergeCell ref="H233:I233"/>
    <mergeCell ref="J233:K233"/>
    <mergeCell ref="L233:M233"/>
    <mergeCell ref="L227:M227"/>
    <mergeCell ref="B229:C229"/>
    <mergeCell ref="D229:E229"/>
    <mergeCell ref="H229:I229"/>
    <mergeCell ref="J229:K229"/>
    <mergeCell ref="L229:M229"/>
    <mergeCell ref="L235:M235"/>
    <mergeCell ref="N235:O235"/>
    <mergeCell ref="A241:A242"/>
    <mergeCell ref="B241:C241"/>
    <mergeCell ref="D241:E241"/>
    <mergeCell ref="F241:G241"/>
    <mergeCell ref="H241:I241"/>
    <mergeCell ref="J241:K241"/>
    <mergeCell ref="L241:M241"/>
    <mergeCell ref="A235:A236"/>
    <mergeCell ref="B235:C235"/>
    <mergeCell ref="D235:E235"/>
    <mergeCell ref="F235:G235"/>
    <mergeCell ref="H235:I235"/>
    <mergeCell ref="J235:K235"/>
    <mergeCell ref="A258:AB258"/>
    <mergeCell ref="A261:M261"/>
    <mergeCell ref="A262:A264"/>
    <mergeCell ref="B262:G262"/>
    <mergeCell ref="H262:M262"/>
    <mergeCell ref="A273:A275"/>
    <mergeCell ref="B273:G273"/>
    <mergeCell ref="H273:M273"/>
    <mergeCell ref="A249:A250"/>
    <mergeCell ref="A253:T253"/>
    <mergeCell ref="A255:A256"/>
    <mergeCell ref="B255:C255"/>
    <mergeCell ref="D255:E255"/>
    <mergeCell ref="F255:G255"/>
    <mergeCell ref="H255:I255"/>
    <mergeCell ref="J255:K255"/>
    <mergeCell ref="L255:M255"/>
    <mergeCell ref="A284:A286"/>
    <mergeCell ref="B284:G284"/>
    <mergeCell ref="H284:M284"/>
    <mergeCell ref="A298:A299"/>
    <mergeCell ref="B298:C298"/>
    <mergeCell ref="D298:E298"/>
    <mergeCell ref="F298:G298"/>
    <mergeCell ref="H298:I298"/>
    <mergeCell ref="J298:K298"/>
    <mergeCell ref="L298:M298"/>
  </mergeCells>
  <dataValidations count="7">
    <dataValidation type="whole" showInputMessage="1" showErrorMessage="1" errorTitle="Validar" error="Se debe declarar valores numéricos que estén en el rango de 0 a 99999999" sqref="J21:J26 M21:M27 F21:F26">
      <formula1>0</formula1>
      <formula2>9999999</formula2>
    </dataValidation>
    <dataValidation type="decimal" allowBlank="1" showInputMessage="1" showErrorMessage="1" errorTitle="Validar" error="Se debe declarar valores numéricos que estén en el rango de 0 a 99999999" sqref="L205:L208 L213:L219 H198 F213:F219 N198 Q217:Q219 Q198 B198 E198 C213:C219 F205:F208 N217:N219 B174:B196 F196 C205:C208 T196 V196 H180:H196 F191:F192 P196 R196 K198 D179:D196 J180:J196 L180:L196">
      <formula1>0</formula1>
      <formula2>999999.999999</formula2>
    </dataValidation>
    <dataValidation type="whole" showInputMessage="1" showErrorMessage="1" errorTitle="Validar" error="Se debe declarar valores numéricos que estén en el rango de 0 a 99999999" sqref="F133 N87 N103:O103 E86:F87 K86:L87 O169:O170 D154:D166 L124:L133 H97:I97 M169:M170 H169:H170 F169:F170 D169:D170 B169:B170 Q169:Q170 P72:S73 Q86:R87 O86:O87 K94:L97 B154:B166 F149:F152 Q103:R103 H149:H152 B149:B152 D149:D152 F154:F166 L149:L152 H154:H166 J154:J166 J149:J152 B265:E272 C291:D294 L154:L166 F129:F130 B125:B133 J124:J133 F125:F126 B94:C103 E94:F103 B86:C87 I276:J276 I291:J294 B243:M245 B72:J79 K72:M72 K74:M79 N72:O79 P75:S79 D125:D133 H124:H133 N94:O97 Q94:R97 H276:H283 K276:K283 I280:J283 B287:B294 E287:E294 C287:D287 H287:H294 K287:K294 I287:J287 H265:K272 O267:T268">
      <formula1>0</formula1>
      <formula2>999999</formula2>
    </dataValidation>
    <dataValidation type="whole" allowBlank="1" showInputMessage="1" showErrorMessage="1" errorTitle="Validar" error="Se debe declarar valores numéricos que estén en el rango de 0 a 99999999" sqref="D230:D232 H230:H232 J230:J232 B230:B232 L230:L232 B229:M229">
      <formula1>0</formula1>
      <formula2>999999</formula2>
    </dataValidation>
    <dataValidation showInputMessage="1" showErrorMessage="1" errorTitle="Validar" error="Se debe declarar valores numéricos que estén en el rango de 0 a 99999999" sqref="I65:R66 N51:S52 N39:S40 B59:W59 B57:T58 B63:S64"/>
    <dataValidation type="whole" showInputMessage="1" showErrorMessage="1" errorTitle="Validar" error="Se debe declarar valores numéricos que estén en el rango de 0 a 99999999" sqref="B65:H66 B41:T41 B35:W35 B53:W53 B33:S34 B47:W47 B45:S46 B51:M52 B39:M40">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86">
      <formula1>1</formula1>
      <formula2>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53" max="21" man="1"/>
    <brk id="104" max="21" man="1"/>
    <brk id="145" max="21" man="1"/>
    <brk id="184" max="21" man="1"/>
    <brk id="224" max="21" man="1"/>
    <brk id="272" max="2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2016-01-22T00:54:21Z</dcterms:created>
  <dcterms:modified xsi:type="dcterms:W3CDTF">2016-02-16T17:41:23Z</dcterms:modified>
</cp:coreProperties>
</file>