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idor\Planeacion\PIFI\PFCE 2016-2017\DES\5 C Agropecuarias\"/>
    </mc:Choice>
  </mc:AlternateContent>
  <bookViews>
    <workbookView xWindow="0" yWindow="0" windowWidth="23970" windowHeight="3240"/>
  </bookViews>
  <sheets>
    <sheet name="FormatoDES" sheetId="1" r:id="rId1"/>
  </sheets>
  <definedNames>
    <definedName name="_xlnm.Print_Area" localSheetId="0">FormatoDES!$A$1:$V$307</definedName>
    <definedName name="_xlnm.Print_Titles" localSheetId="0">FormatoDES!$1:$13</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219" i="1" l="1"/>
  <c r="M300" i="1"/>
  <c r="L300" i="1"/>
  <c r="H300" i="1"/>
  <c r="G300" i="1"/>
  <c r="F300" i="1"/>
  <c r="B300" i="1"/>
  <c r="M299" i="1"/>
  <c r="L299" i="1"/>
  <c r="H299" i="1"/>
  <c r="G299" i="1"/>
  <c r="F299" i="1"/>
  <c r="B299" i="1"/>
  <c r="L298" i="1"/>
  <c r="H298" i="1"/>
  <c r="M298" i="1"/>
  <c r="G298" i="1"/>
  <c r="B298" i="1"/>
  <c r="F298" i="1"/>
  <c r="M297" i="1"/>
  <c r="L297" i="1"/>
  <c r="H297" i="1"/>
  <c r="G297" i="1"/>
  <c r="F297" i="1"/>
  <c r="B297" i="1"/>
  <c r="M296" i="1"/>
  <c r="L296" i="1"/>
  <c r="H296" i="1"/>
  <c r="G296" i="1"/>
  <c r="F296" i="1"/>
  <c r="B296" i="1"/>
  <c r="M295" i="1"/>
  <c r="L295" i="1"/>
  <c r="H295" i="1"/>
  <c r="G295" i="1"/>
  <c r="F295" i="1"/>
  <c r="B295" i="1"/>
  <c r="M294" i="1"/>
  <c r="L294" i="1"/>
  <c r="H294" i="1"/>
  <c r="G294" i="1"/>
  <c r="F294" i="1"/>
  <c r="B294" i="1"/>
  <c r="M293" i="1"/>
  <c r="L293" i="1"/>
  <c r="H293" i="1"/>
  <c r="G293" i="1"/>
  <c r="F293" i="1"/>
  <c r="B293" i="1"/>
  <c r="M289" i="1"/>
  <c r="L289" i="1"/>
  <c r="H289" i="1"/>
  <c r="G289" i="1"/>
  <c r="F289" i="1"/>
  <c r="B289" i="1"/>
  <c r="M288" i="1"/>
  <c r="L288" i="1"/>
  <c r="H288" i="1"/>
  <c r="G288" i="1"/>
  <c r="F288" i="1"/>
  <c r="B288" i="1"/>
  <c r="L287" i="1"/>
  <c r="H287" i="1"/>
  <c r="M287" i="1"/>
  <c r="B287" i="1"/>
  <c r="G287" i="1"/>
  <c r="M286" i="1"/>
  <c r="L286" i="1"/>
  <c r="H286" i="1"/>
  <c r="G286" i="1"/>
  <c r="F286" i="1"/>
  <c r="B286" i="1"/>
  <c r="M285" i="1"/>
  <c r="L285" i="1"/>
  <c r="H285" i="1"/>
  <c r="G285" i="1"/>
  <c r="F285" i="1"/>
  <c r="B285" i="1"/>
  <c r="M284" i="1"/>
  <c r="L284" i="1"/>
  <c r="H284" i="1"/>
  <c r="G284" i="1"/>
  <c r="F284" i="1"/>
  <c r="B284" i="1"/>
  <c r="M283" i="1"/>
  <c r="L283" i="1"/>
  <c r="H283" i="1"/>
  <c r="G283" i="1"/>
  <c r="F283" i="1"/>
  <c r="B283" i="1"/>
  <c r="M282" i="1"/>
  <c r="L282" i="1"/>
  <c r="H282" i="1"/>
  <c r="G282" i="1"/>
  <c r="F282" i="1"/>
  <c r="B282" i="1"/>
  <c r="M278" i="1"/>
  <c r="L278" i="1"/>
  <c r="H278" i="1"/>
  <c r="G278" i="1"/>
  <c r="F278" i="1"/>
  <c r="B278" i="1"/>
  <c r="M277" i="1"/>
  <c r="L277" i="1"/>
  <c r="H277" i="1"/>
  <c r="G277" i="1"/>
  <c r="F277" i="1"/>
  <c r="B277" i="1"/>
  <c r="L276" i="1"/>
  <c r="H276" i="1"/>
  <c r="M276" i="1"/>
  <c r="B276" i="1"/>
  <c r="F276" i="1"/>
  <c r="M275" i="1"/>
  <c r="L275" i="1"/>
  <c r="H275" i="1"/>
  <c r="G275" i="1"/>
  <c r="F275" i="1"/>
  <c r="B275" i="1"/>
  <c r="M274" i="1"/>
  <c r="L274" i="1"/>
  <c r="H274" i="1"/>
  <c r="G274" i="1"/>
  <c r="F274" i="1"/>
  <c r="B274" i="1"/>
  <c r="M273" i="1"/>
  <c r="L273" i="1"/>
  <c r="H273" i="1"/>
  <c r="G273" i="1"/>
  <c r="F273" i="1"/>
  <c r="B273" i="1"/>
  <c r="M272" i="1"/>
  <c r="L272" i="1"/>
  <c r="H272" i="1"/>
  <c r="G272" i="1"/>
  <c r="F272" i="1"/>
  <c r="B272" i="1"/>
  <c r="M271" i="1"/>
  <c r="L271" i="1"/>
  <c r="H271" i="1"/>
  <c r="G271" i="1"/>
  <c r="F271" i="1"/>
  <c r="B271" i="1"/>
  <c r="M263" i="1"/>
  <c r="K263" i="1"/>
  <c r="I263" i="1"/>
  <c r="G263" i="1"/>
  <c r="E263" i="1"/>
  <c r="C263" i="1"/>
  <c r="M252" i="1"/>
  <c r="L252" i="1"/>
  <c r="K252" i="1"/>
  <c r="J252" i="1"/>
  <c r="I252" i="1"/>
  <c r="H252" i="1"/>
  <c r="G252" i="1"/>
  <c r="F252" i="1"/>
  <c r="E252" i="1"/>
  <c r="D252" i="1"/>
  <c r="C252" i="1"/>
  <c r="B252" i="1"/>
  <c r="L239" i="1"/>
  <c r="M238" i="1"/>
  <c r="J239" i="1"/>
  <c r="K236" i="1"/>
  <c r="H239" i="1"/>
  <c r="I238" i="1"/>
  <c r="F239" i="1"/>
  <c r="G238" i="1"/>
  <c r="D239" i="1"/>
  <c r="B239" i="1"/>
  <c r="C237" i="1"/>
  <c r="E238" i="1"/>
  <c r="M237" i="1"/>
  <c r="I237" i="1"/>
  <c r="G237" i="1"/>
  <c r="E237" i="1"/>
  <c r="M236" i="1"/>
  <c r="I236" i="1"/>
  <c r="E236" i="1"/>
  <c r="S225" i="1"/>
  <c r="P225" i="1"/>
  <c r="M225" i="1"/>
  <c r="J225" i="1"/>
  <c r="G225" i="1"/>
  <c r="D225" i="1"/>
  <c r="S224" i="1"/>
  <c r="P224" i="1"/>
  <c r="M224" i="1"/>
  <c r="J224" i="1"/>
  <c r="G224" i="1"/>
  <c r="D224" i="1"/>
  <c r="S223" i="1"/>
  <c r="P223" i="1"/>
  <c r="M223" i="1"/>
  <c r="J223" i="1"/>
  <c r="G223" i="1"/>
  <c r="D223" i="1"/>
  <c r="S222" i="1"/>
  <c r="Q222" i="1"/>
  <c r="P222" i="1"/>
  <c r="N222" i="1"/>
  <c r="M222" i="1"/>
  <c r="K222" i="1"/>
  <c r="J222" i="1"/>
  <c r="H222" i="1"/>
  <c r="G222" i="1"/>
  <c r="E222" i="1"/>
  <c r="D222" i="1"/>
  <c r="B222" i="1"/>
  <c r="S221" i="1"/>
  <c r="Q221" i="1"/>
  <c r="P221" i="1"/>
  <c r="N221" i="1"/>
  <c r="M221" i="1"/>
  <c r="K221" i="1"/>
  <c r="J221" i="1"/>
  <c r="H221" i="1"/>
  <c r="G221" i="1"/>
  <c r="E221" i="1"/>
  <c r="D221" i="1"/>
  <c r="B221" i="1"/>
  <c r="Q220" i="1"/>
  <c r="S220" i="1"/>
  <c r="N220" i="1"/>
  <c r="P220" i="1"/>
  <c r="K220" i="1"/>
  <c r="M220" i="1"/>
  <c r="J220" i="1"/>
  <c r="H220" i="1"/>
  <c r="E220" i="1"/>
  <c r="G220" i="1"/>
  <c r="B220" i="1"/>
  <c r="D220" i="1"/>
  <c r="S219" i="1"/>
  <c r="Q219" i="1"/>
  <c r="N219" i="1"/>
  <c r="K219" i="1"/>
  <c r="M219" i="1"/>
  <c r="H219" i="1"/>
  <c r="J219" i="1"/>
  <c r="G219" i="1"/>
  <c r="E219" i="1"/>
  <c r="B219" i="1"/>
  <c r="D219" i="1"/>
  <c r="S218" i="1"/>
  <c r="P218" i="1"/>
  <c r="M218" i="1"/>
  <c r="J218" i="1"/>
  <c r="G218" i="1"/>
  <c r="D218" i="1"/>
  <c r="S217" i="1"/>
  <c r="P217" i="1"/>
  <c r="M217" i="1"/>
  <c r="J217" i="1"/>
  <c r="G217" i="1"/>
  <c r="D217" i="1"/>
  <c r="S216" i="1"/>
  <c r="P216" i="1"/>
  <c r="M216" i="1"/>
  <c r="J216" i="1"/>
  <c r="G216" i="1"/>
  <c r="D216" i="1"/>
  <c r="S215" i="1"/>
  <c r="P215" i="1"/>
  <c r="M215" i="1"/>
  <c r="J215" i="1"/>
  <c r="G215" i="1"/>
  <c r="D215" i="1"/>
  <c r="Q214" i="1"/>
  <c r="S214" i="1"/>
  <c r="P214" i="1"/>
  <c r="N214" i="1"/>
  <c r="K214" i="1"/>
  <c r="M214" i="1"/>
  <c r="J214" i="1"/>
  <c r="H214" i="1"/>
  <c r="G214" i="1"/>
  <c r="E214" i="1"/>
  <c r="D214" i="1"/>
  <c r="B214" i="1"/>
  <c r="S213" i="1"/>
  <c r="Q213" i="1"/>
  <c r="P213" i="1"/>
  <c r="N213" i="1"/>
  <c r="M213" i="1"/>
  <c r="K213" i="1"/>
  <c r="J213" i="1"/>
  <c r="H213" i="1"/>
  <c r="G213" i="1"/>
  <c r="E213" i="1"/>
  <c r="D213" i="1"/>
  <c r="B213" i="1"/>
  <c r="Q212" i="1"/>
  <c r="S212" i="1"/>
  <c r="P212" i="1"/>
  <c r="N212" i="1"/>
  <c r="K212" i="1"/>
  <c r="M212" i="1"/>
  <c r="J212" i="1"/>
  <c r="H212" i="1"/>
  <c r="G212" i="1"/>
  <c r="E212" i="1"/>
  <c r="D212" i="1"/>
  <c r="B212" i="1"/>
  <c r="Q211" i="1"/>
  <c r="S211" i="1"/>
  <c r="P211" i="1"/>
  <c r="N211" i="1"/>
  <c r="K211" i="1"/>
  <c r="M211" i="1"/>
  <c r="J211" i="1"/>
  <c r="H211" i="1"/>
  <c r="G211" i="1"/>
  <c r="E211" i="1"/>
  <c r="D211" i="1"/>
  <c r="B211" i="1"/>
  <c r="S210" i="1"/>
  <c r="P210" i="1"/>
  <c r="M210" i="1"/>
  <c r="J210" i="1"/>
  <c r="G210" i="1"/>
  <c r="D210" i="1"/>
  <c r="S209" i="1"/>
  <c r="P209" i="1"/>
  <c r="M209" i="1"/>
  <c r="J209" i="1"/>
  <c r="G209" i="1"/>
  <c r="D209" i="1"/>
  <c r="S208" i="1"/>
  <c r="P208" i="1"/>
  <c r="M208" i="1"/>
  <c r="J208" i="1"/>
  <c r="G208" i="1"/>
  <c r="D208" i="1"/>
  <c r="S207" i="1"/>
  <c r="P207" i="1"/>
  <c r="M207" i="1"/>
  <c r="J207" i="1"/>
  <c r="G207" i="1"/>
  <c r="D207" i="1"/>
  <c r="M201" i="1"/>
  <c r="K201" i="1"/>
  <c r="I201" i="1"/>
  <c r="G201" i="1"/>
  <c r="E201" i="1"/>
  <c r="C201" i="1"/>
  <c r="M200" i="1"/>
  <c r="K200" i="1"/>
  <c r="I200" i="1"/>
  <c r="G200" i="1"/>
  <c r="E200" i="1"/>
  <c r="C200" i="1"/>
  <c r="M196" i="1"/>
  <c r="K196" i="1"/>
  <c r="I196" i="1"/>
  <c r="G196" i="1"/>
  <c r="E196" i="1"/>
  <c r="C196" i="1"/>
  <c r="M195" i="1"/>
  <c r="K195" i="1"/>
  <c r="I195" i="1"/>
  <c r="G195" i="1"/>
  <c r="E195" i="1"/>
  <c r="C195" i="1"/>
  <c r="G193" i="1"/>
  <c r="E193" i="1"/>
  <c r="C193" i="1"/>
  <c r="M192" i="1"/>
  <c r="K192" i="1"/>
  <c r="I192" i="1"/>
  <c r="G192" i="1"/>
  <c r="E192" i="1"/>
  <c r="C192" i="1"/>
  <c r="M191" i="1"/>
  <c r="K191" i="1"/>
  <c r="I191" i="1"/>
  <c r="G191" i="1"/>
  <c r="E191" i="1"/>
  <c r="C191" i="1"/>
  <c r="M190" i="1"/>
  <c r="K190" i="1"/>
  <c r="I190" i="1"/>
  <c r="G190" i="1"/>
  <c r="E190" i="1"/>
  <c r="C190" i="1"/>
  <c r="I189" i="1"/>
  <c r="G189" i="1"/>
  <c r="E189" i="1"/>
  <c r="C189" i="1"/>
  <c r="M188" i="1"/>
  <c r="K188" i="1"/>
  <c r="I188" i="1"/>
  <c r="G188" i="1"/>
  <c r="E188" i="1"/>
  <c r="C188" i="1"/>
  <c r="M187" i="1"/>
  <c r="K187" i="1"/>
  <c r="I187" i="1"/>
  <c r="G187" i="1"/>
  <c r="E187" i="1"/>
  <c r="C187" i="1"/>
  <c r="M185" i="1"/>
  <c r="K185" i="1"/>
  <c r="I185" i="1"/>
  <c r="E185" i="1"/>
  <c r="C185" i="1"/>
  <c r="I184" i="1"/>
  <c r="G184" i="1"/>
  <c r="E184" i="1"/>
  <c r="C184" i="1"/>
  <c r="M183" i="1"/>
  <c r="K183" i="1"/>
  <c r="I183" i="1"/>
  <c r="G183" i="1"/>
  <c r="E183" i="1"/>
  <c r="C183" i="1"/>
  <c r="M182" i="1"/>
  <c r="K182" i="1"/>
  <c r="I182" i="1"/>
  <c r="K184" i="1"/>
  <c r="G182" i="1"/>
  <c r="E182" i="1"/>
  <c r="C182" i="1"/>
  <c r="M180" i="1"/>
  <c r="K180" i="1"/>
  <c r="I180" i="1"/>
  <c r="G180" i="1"/>
  <c r="E180" i="1"/>
  <c r="C180" i="1"/>
  <c r="M170" i="1"/>
  <c r="K170" i="1"/>
  <c r="I170" i="1"/>
  <c r="G170" i="1"/>
  <c r="E170" i="1"/>
  <c r="C170" i="1"/>
  <c r="M166" i="1"/>
  <c r="K166" i="1"/>
  <c r="I166" i="1"/>
  <c r="G166" i="1"/>
  <c r="E166" i="1"/>
  <c r="C166" i="1"/>
  <c r="M164" i="1"/>
  <c r="K164" i="1"/>
  <c r="I164" i="1"/>
  <c r="G164" i="1"/>
  <c r="E164" i="1"/>
  <c r="C164" i="1"/>
  <c r="M162" i="1"/>
  <c r="K162" i="1"/>
  <c r="I162" i="1"/>
  <c r="G162" i="1"/>
  <c r="E162" i="1"/>
  <c r="C162" i="1"/>
  <c r="L159" i="1"/>
  <c r="J159" i="1"/>
  <c r="H159" i="1"/>
  <c r="F159" i="1"/>
  <c r="D159" i="1"/>
  <c r="B159" i="1"/>
  <c r="I156" i="1"/>
  <c r="G156" i="1"/>
  <c r="E156" i="1"/>
  <c r="L147" i="1"/>
  <c r="M146" i="1"/>
  <c r="J147" i="1"/>
  <c r="K146" i="1"/>
  <c r="H147" i="1"/>
  <c r="I145" i="1"/>
  <c r="F147" i="1"/>
  <c r="G145" i="1"/>
  <c r="D147" i="1"/>
  <c r="E146" i="1"/>
  <c r="B147" i="1"/>
  <c r="C145" i="1"/>
  <c r="M144" i="1"/>
  <c r="K144" i="1"/>
  <c r="I144" i="1"/>
  <c r="G144" i="1"/>
  <c r="E144" i="1"/>
  <c r="C144" i="1"/>
  <c r="M138" i="1"/>
  <c r="K137" i="1"/>
  <c r="I138" i="1"/>
  <c r="G138" i="1"/>
  <c r="E138" i="1"/>
  <c r="C138" i="1"/>
  <c r="K138" i="1"/>
  <c r="E137" i="1"/>
  <c r="C137" i="1"/>
  <c r="M136" i="1"/>
  <c r="K136" i="1"/>
  <c r="I136" i="1"/>
  <c r="G136" i="1"/>
  <c r="E136" i="1"/>
  <c r="C136" i="1"/>
  <c r="M135" i="1"/>
  <c r="K135" i="1"/>
  <c r="I135" i="1"/>
  <c r="G135" i="1"/>
  <c r="E135" i="1"/>
  <c r="C135" i="1"/>
  <c r="M134" i="1"/>
  <c r="K134" i="1"/>
  <c r="I134" i="1"/>
  <c r="G134" i="1"/>
  <c r="E134" i="1"/>
  <c r="C134" i="1"/>
  <c r="M133" i="1"/>
  <c r="K133" i="1"/>
  <c r="I133" i="1"/>
  <c r="G133" i="1"/>
  <c r="E133" i="1"/>
  <c r="C133" i="1"/>
  <c r="M132" i="1"/>
  <c r="K132" i="1"/>
  <c r="I132" i="1"/>
  <c r="G132" i="1"/>
  <c r="E132" i="1"/>
  <c r="C132" i="1"/>
  <c r="M131" i="1"/>
  <c r="K131" i="1"/>
  <c r="I131" i="1"/>
  <c r="G131" i="1"/>
  <c r="E131" i="1"/>
  <c r="C131" i="1"/>
  <c r="R121" i="1"/>
  <c r="Q121" i="1"/>
  <c r="O121" i="1"/>
  <c r="N121" i="1"/>
  <c r="L121" i="1"/>
  <c r="K121" i="1"/>
  <c r="I121" i="1"/>
  <c r="H121" i="1"/>
  <c r="F121" i="1"/>
  <c r="E121" i="1"/>
  <c r="C121" i="1"/>
  <c r="B121" i="1"/>
  <c r="R120" i="1"/>
  <c r="Q120" i="1"/>
  <c r="O120" i="1"/>
  <c r="N120" i="1"/>
  <c r="L120" i="1"/>
  <c r="K120" i="1"/>
  <c r="I120" i="1"/>
  <c r="H120" i="1"/>
  <c r="F120" i="1"/>
  <c r="E120" i="1"/>
  <c r="C120" i="1"/>
  <c r="B120" i="1"/>
  <c r="R119" i="1"/>
  <c r="Q119" i="1"/>
  <c r="O119" i="1"/>
  <c r="N119" i="1"/>
  <c r="L119" i="1"/>
  <c r="K119" i="1"/>
  <c r="I119" i="1"/>
  <c r="H119" i="1"/>
  <c r="F119" i="1"/>
  <c r="E119" i="1"/>
  <c r="C119" i="1"/>
  <c r="B119" i="1"/>
  <c r="R118" i="1"/>
  <c r="Q118" i="1"/>
  <c r="O118" i="1"/>
  <c r="N118" i="1"/>
  <c r="L118" i="1"/>
  <c r="K118" i="1"/>
  <c r="I118" i="1"/>
  <c r="H118" i="1"/>
  <c r="F118" i="1"/>
  <c r="E118" i="1"/>
  <c r="C118" i="1"/>
  <c r="B118" i="1"/>
  <c r="R115" i="1"/>
  <c r="Q115" i="1"/>
  <c r="O115" i="1"/>
  <c r="N115" i="1"/>
  <c r="L115" i="1"/>
  <c r="K115" i="1"/>
  <c r="I115" i="1"/>
  <c r="H115" i="1"/>
  <c r="F115" i="1"/>
  <c r="E115" i="1"/>
  <c r="C115" i="1"/>
  <c r="B115" i="1"/>
  <c r="R114" i="1"/>
  <c r="Q114" i="1"/>
  <c r="O114" i="1"/>
  <c r="N114" i="1"/>
  <c r="L114" i="1"/>
  <c r="K114" i="1"/>
  <c r="I114" i="1"/>
  <c r="H114" i="1"/>
  <c r="F114" i="1"/>
  <c r="E114" i="1"/>
  <c r="C114" i="1"/>
  <c r="B114" i="1"/>
  <c r="R113" i="1"/>
  <c r="Q113" i="1"/>
  <c r="O113" i="1"/>
  <c r="N113" i="1"/>
  <c r="L113" i="1"/>
  <c r="K113" i="1"/>
  <c r="I113" i="1"/>
  <c r="H113" i="1"/>
  <c r="F113" i="1"/>
  <c r="E113" i="1"/>
  <c r="C113" i="1"/>
  <c r="B113" i="1"/>
  <c r="S109" i="1"/>
  <c r="P109" i="1"/>
  <c r="M109" i="1"/>
  <c r="J109" i="1"/>
  <c r="G109" i="1"/>
  <c r="D109" i="1"/>
  <c r="S108" i="1"/>
  <c r="P108" i="1"/>
  <c r="M108" i="1"/>
  <c r="J108" i="1"/>
  <c r="G108" i="1"/>
  <c r="D108" i="1"/>
  <c r="S107" i="1"/>
  <c r="P107" i="1"/>
  <c r="M107" i="1"/>
  <c r="J107" i="1"/>
  <c r="G107" i="1"/>
  <c r="D107" i="1"/>
  <c r="S106" i="1"/>
  <c r="P106" i="1"/>
  <c r="M106" i="1"/>
  <c r="J106" i="1"/>
  <c r="G106" i="1"/>
  <c r="D106" i="1"/>
  <c r="S105" i="1"/>
  <c r="P105" i="1"/>
  <c r="M105" i="1"/>
  <c r="J105" i="1"/>
  <c r="G105" i="1"/>
  <c r="D105" i="1"/>
  <c r="S104" i="1"/>
  <c r="P104" i="1"/>
  <c r="M104" i="1"/>
  <c r="J104" i="1"/>
  <c r="G104" i="1"/>
  <c r="D104" i="1"/>
  <c r="R103" i="1"/>
  <c r="R117" i="1"/>
  <c r="Q103" i="1"/>
  <c r="Q116" i="1"/>
  <c r="O103" i="1"/>
  <c r="O117" i="1"/>
  <c r="N103" i="1"/>
  <c r="N117" i="1"/>
  <c r="L103" i="1"/>
  <c r="L116" i="1"/>
  <c r="K103" i="1"/>
  <c r="K117" i="1"/>
  <c r="I103" i="1"/>
  <c r="I116" i="1"/>
  <c r="H103" i="1"/>
  <c r="H116" i="1"/>
  <c r="F103" i="1"/>
  <c r="F117" i="1"/>
  <c r="E103" i="1"/>
  <c r="E116" i="1"/>
  <c r="C103" i="1"/>
  <c r="C117" i="1"/>
  <c r="B103" i="1"/>
  <c r="B117" i="1"/>
  <c r="S102" i="1"/>
  <c r="P102" i="1"/>
  <c r="M102" i="1"/>
  <c r="J102" i="1"/>
  <c r="G102" i="1"/>
  <c r="D102" i="1"/>
  <c r="S101" i="1"/>
  <c r="P101" i="1"/>
  <c r="M101" i="1"/>
  <c r="J101" i="1"/>
  <c r="G101" i="1"/>
  <c r="D101" i="1"/>
  <c r="S100" i="1"/>
  <c r="P100" i="1"/>
  <c r="M100" i="1"/>
  <c r="J100" i="1"/>
  <c r="G100" i="1"/>
  <c r="D100" i="1"/>
  <c r="R94" i="1"/>
  <c r="R122" i="1"/>
  <c r="Q94" i="1"/>
  <c r="Q122" i="1"/>
  <c r="O94" i="1"/>
  <c r="O122" i="1"/>
  <c r="N94" i="1"/>
  <c r="N122" i="1"/>
  <c r="L94" i="1"/>
  <c r="L122" i="1"/>
  <c r="K94" i="1"/>
  <c r="K122" i="1"/>
  <c r="I94" i="1"/>
  <c r="I122" i="1"/>
  <c r="H94" i="1"/>
  <c r="H122" i="1"/>
  <c r="F94" i="1"/>
  <c r="F122" i="1"/>
  <c r="E94" i="1"/>
  <c r="E122" i="1"/>
  <c r="C94" i="1"/>
  <c r="C122" i="1"/>
  <c r="B94" i="1"/>
  <c r="B122" i="1"/>
  <c r="S93" i="1"/>
  <c r="P93" i="1"/>
  <c r="M93" i="1"/>
  <c r="J93" i="1"/>
  <c r="G93" i="1"/>
  <c r="D93" i="1"/>
  <c r="S92" i="1"/>
  <c r="M306" i="1"/>
  <c r="P92" i="1"/>
  <c r="K306" i="1"/>
  <c r="M92" i="1"/>
  <c r="I306" i="1"/>
  <c r="J92" i="1"/>
  <c r="G306" i="1"/>
  <c r="G92" i="1"/>
  <c r="E306" i="1"/>
  <c r="D92" i="1"/>
  <c r="C306" i="1"/>
  <c r="S86" i="1"/>
  <c r="R86" i="1"/>
  <c r="Q86" i="1"/>
  <c r="P86" i="1"/>
  <c r="O86" i="1"/>
  <c r="N86" i="1"/>
  <c r="M86" i="1"/>
  <c r="L86" i="1"/>
  <c r="K86" i="1"/>
  <c r="J86" i="1"/>
  <c r="I86" i="1"/>
  <c r="H86" i="1"/>
  <c r="G86" i="1"/>
  <c r="F86" i="1"/>
  <c r="E86" i="1"/>
  <c r="D86" i="1"/>
  <c r="C86" i="1"/>
  <c r="B86" i="1"/>
  <c r="M70" i="1"/>
  <c r="L70" i="1"/>
  <c r="K157" i="1"/>
  <c r="K70" i="1"/>
  <c r="J70" i="1"/>
  <c r="I70" i="1"/>
  <c r="H70" i="1"/>
  <c r="G70" i="1"/>
  <c r="F70" i="1"/>
  <c r="E70" i="1"/>
  <c r="D70" i="1"/>
  <c r="C70" i="1"/>
  <c r="B70" i="1"/>
  <c r="J69" i="1"/>
  <c r="I69" i="1"/>
  <c r="H69" i="1"/>
  <c r="D69" i="1"/>
  <c r="C69" i="1"/>
  <c r="B69" i="1"/>
  <c r="S64" i="1"/>
  <c r="R64" i="1"/>
  <c r="Q64" i="1"/>
  <c r="I157" i="1"/>
  <c r="P64" i="1"/>
  <c r="O64" i="1"/>
  <c r="N64" i="1"/>
  <c r="M64" i="1"/>
  <c r="L64" i="1"/>
  <c r="K160" i="1"/>
  <c r="K64" i="1"/>
  <c r="J64" i="1"/>
  <c r="I64" i="1"/>
  <c r="H64" i="1"/>
  <c r="G64" i="1"/>
  <c r="M156" i="1"/>
  <c r="F64" i="1"/>
  <c r="K156" i="1"/>
  <c r="E64" i="1"/>
  <c r="I160" i="1"/>
  <c r="D64" i="1"/>
  <c r="G160" i="1"/>
  <c r="C64" i="1"/>
  <c r="B64" i="1"/>
  <c r="S63" i="1"/>
  <c r="R63" i="1"/>
  <c r="Q63" i="1"/>
  <c r="P63" i="1"/>
  <c r="O63" i="1"/>
  <c r="N63" i="1"/>
  <c r="M63" i="1"/>
  <c r="L63" i="1"/>
  <c r="K63" i="1"/>
  <c r="J63" i="1"/>
  <c r="I63" i="1"/>
  <c r="H63" i="1"/>
  <c r="G63" i="1"/>
  <c r="F63" i="1"/>
  <c r="E63" i="1"/>
  <c r="D63" i="1"/>
  <c r="C63" i="1"/>
  <c r="B63" i="1"/>
  <c r="S58" i="1"/>
  <c r="R58" i="1"/>
  <c r="Q58" i="1"/>
  <c r="P58" i="1"/>
  <c r="O58" i="1"/>
  <c r="N58" i="1"/>
  <c r="S57" i="1"/>
  <c r="R57" i="1"/>
  <c r="Q57" i="1"/>
  <c r="P57" i="1"/>
  <c r="O57" i="1"/>
  <c r="N57" i="1"/>
  <c r="S46" i="1"/>
  <c r="R46" i="1"/>
  <c r="Q46" i="1"/>
  <c r="P46" i="1"/>
  <c r="O46" i="1"/>
  <c r="N46" i="1"/>
  <c r="S45" i="1"/>
  <c r="M194" i="1"/>
  <c r="R45" i="1"/>
  <c r="K194" i="1"/>
  <c r="Q45" i="1"/>
  <c r="I194" i="1"/>
  <c r="P45" i="1"/>
  <c r="G194" i="1"/>
  <c r="O45" i="1"/>
  <c r="E194" i="1"/>
  <c r="N45" i="1"/>
  <c r="C194" i="1"/>
  <c r="G146" i="1"/>
  <c r="M157" i="1"/>
  <c r="G157" i="1"/>
  <c r="I146" i="1"/>
  <c r="M160" i="1"/>
  <c r="C156" i="1"/>
  <c r="C157" i="1"/>
  <c r="K145" i="1"/>
  <c r="O70" i="1"/>
  <c r="E155" i="1"/>
  <c r="E157" i="1"/>
  <c r="C236" i="1"/>
  <c r="K189" i="1"/>
  <c r="M189" i="1"/>
  <c r="P103" i="1"/>
  <c r="P116" i="1"/>
  <c r="K238" i="1"/>
  <c r="K237" i="1"/>
  <c r="C146" i="1"/>
  <c r="M137" i="1"/>
  <c r="S70" i="1"/>
  <c r="M159" i="1"/>
  <c r="I171" i="1"/>
  <c r="C238" i="1"/>
  <c r="C160" i="1"/>
  <c r="M147" i="1"/>
  <c r="F287" i="1"/>
  <c r="K168" i="1"/>
  <c r="K139" i="1"/>
  <c r="G137" i="1"/>
  <c r="E145" i="1"/>
  <c r="M145" i="1"/>
  <c r="G236" i="1"/>
  <c r="G276" i="1"/>
  <c r="E160" i="1"/>
  <c r="I137" i="1"/>
  <c r="M184" i="1"/>
  <c r="M168" i="1"/>
  <c r="Q70" i="1"/>
  <c r="I147" i="1"/>
  <c r="M103" i="1"/>
  <c r="M117" i="1"/>
  <c r="R70" i="1"/>
  <c r="D103" i="1"/>
  <c r="D116" i="1"/>
  <c r="G139" i="1"/>
  <c r="E147" i="1"/>
  <c r="C139" i="1"/>
  <c r="N70" i="1"/>
  <c r="C165" i="1"/>
  <c r="P70" i="1"/>
  <c r="G159" i="1"/>
  <c r="G171" i="1"/>
  <c r="E168" i="1"/>
  <c r="C168" i="1"/>
  <c r="C95" i="1"/>
  <c r="O95" i="1"/>
  <c r="G113" i="1"/>
  <c r="S113" i="1"/>
  <c r="G114" i="1"/>
  <c r="M114" i="1"/>
  <c r="S114" i="1"/>
  <c r="G115" i="1"/>
  <c r="M115" i="1"/>
  <c r="S115" i="1"/>
  <c r="G118" i="1"/>
  <c r="M118" i="1"/>
  <c r="S118" i="1"/>
  <c r="G119" i="1"/>
  <c r="M119" i="1"/>
  <c r="S119" i="1"/>
  <c r="G120" i="1"/>
  <c r="M120" i="1"/>
  <c r="S120" i="1"/>
  <c r="G121" i="1"/>
  <c r="M121" i="1"/>
  <c r="S121" i="1"/>
  <c r="E139" i="1"/>
  <c r="I139" i="1"/>
  <c r="M139" i="1"/>
  <c r="M94" i="1"/>
  <c r="E258" i="1"/>
  <c r="K95" i="1"/>
  <c r="J113" i="1"/>
  <c r="D114" i="1"/>
  <c r="J114" i="1"/>
  <c r="P114" i="1"/>
  <c r="D115" i="1"/>
  <c r="J115" i="1"/>
  <c r="P115" i="1"/>
  <c r="D118" i="1"/>
  <c r="J118" i="1"/>
  <c r="P118" i="1"/>
  <c r="D119" i="1"/>
  <c r="J119" i="1"/>
  <c r="P119" i="1"/>
  <c r="D120" i="1"/>
  <c r="J120" i="1"/>
  <c r="P120" i="1"/>
  <c r="D121" i="1"/>
  <c r="J121" i="1"/>
  <c r="P121" i="1"/>
  <c r="C147" i="1"/>
  <c r="G147" i="1"/>
  <c r="K147" i="1"/>
  <c r="C257" i="1"/>
  <c r="G257" i="1"/>
  <c r="N69" i="1"/>
  <c r="R69" i="1"/>
  <c r="D94" i="1"/>
  <c r="B258" i="1"/>
  <c r="P94" i="1"/>
  <c r="F258" i="1"/>
  <c r="B95" i="1"/>
  <c r="F95" i="1"/>
  <c r="N95" i="1"/>
  <c r="R95" i="1"/>
  <c r="J103" i="1"/>
  <c r="J116" i="1"/>
  <c r="D113" i="1"/>
  <c r="P113" i="1"/>
  <c r="B116" i="1"/>
  <c r="F116" i="1"/>
  <c r="N116" i="1"/>
  <c r="R116" i="1"/>
  <c r="H117" i="1"/>
  <c r="L117" i="1"/>
  <c r="C167" i="1"/>
  <c r="K167" i="1"/>
  <c r="G168" i="1"/>
  <c r="C171" i="1"/>
  <c r="K171" i="1"/>
  <c r="O69" i="1"/>
  <c r="E128" i="1"/>
  <c r="S69" i="1"/>
  <c r="G103" i="1"/>
  <c r="G116" i="1"/>
  <c r="S103" i="1"/>
  <c r="S116" i="1"/>
  <c r="M113" i="1"/>
  <c r="C116" i="1"/>
  <c r="K116" i="1"/>
  <c r="O116" i="1"/>
  <c r="E117" i="1"/>
  <c r="I117" i="1"/>
  <c r="Q117" i="1"/>
  <c r="E167" i="1"/>
  <c r="M167" i="1"/>
  <c r="I168" i="1"/>
  <c r="E171" i="1"/>
  <c r="M171" i="1"/>
  <c r="P69" i="1"/>
  <c r="J94" i="1"/>
  <c r="D258" i="1"/>
  <c r="H95" i="1"/>
  <c r="L95" i="1"/>
  <c r="G167" i="1"/>
  <c r="Q69" i="1"/>
  <c r="G94" i="1"/>
  <c r="C258" i="1"/>
  <c r="S94" i="1"/>
  <c r="G258" i="1"/>
  <c r="E95" i="1"/>
  <c r="I95" i="1"/>
  <c r="Q95" i="1"/>
  <c r="I167" i="1"/>
  <c r="M165" i="1"/>
  <c r="K129" i="1"/>
  <c r="K130" i="1"/>
  <c r="K128" i="1"/>
  <c r="E161" i="1"/>
  <c r="B257" i="1"/>
  <c r="F257" i="1"/>
  <c r="K158" i="1"/>
  <c r="K155" i="1"/>
  <c r="E158" i="1"/>
  <c r="G129" i="1"/>
  <c r="G128" i="1"/>
  <c r="G130" i="1"/>
  <c r="E163" i="1"/>
  <c r="P117" i="1"/>
  <c r="K159" i="1"/>
  <c r="I165" i="1"/>
  <c r="I155" i="1"/>
  <c r="I158" i="1"/>
  <c r="I130" i="1"/>
  <c r="I128" i="1"/>
  <c r="I129" i="1"/>
  <c r="M128" i="1"/>
  <c r="M130" i="1"/>
  <c r="M129" i="1"/>
  <c r="E165" i="1"/>
  <c r="E159" i="1"/>
  <c r="M163" i="1"/>
  <c r="M158" i="1"/>
  <c r="M155" i="1"/>
  <c r="I159" i="1"/>
  <c r="G165" i="1"/>
  <c r="M161" i="1"/>
  <c r="E257" i="1"/>
  <c r="K161" i="1"/>
  <c r="C161" i="1"/>
  <c r="I161" i="1"/>
  <c r="C159" i="1"/>
  <c r="C163" i="1"/>
  <c r="I163" i="1"/>
  <c r="D257" i="1"/>
  <c r="G155" i="1"/>
  <c r="G158" i="1"/>
  <c r="K163" i="1"/>
  <c r="K165" i="1"/>
  <c r="C158" i="1"/>
  <c r="C155" i="1"/>
  <c r="G161" i="1"/>
  <c r="M116" i="1"/>
  <c r="C129" i="1"/>
  <c r="C130" i="1"/>
  <c r="E130" i="1"/>
  <c r="E129" i="1"/>
  <c r="G163" i="1"/>
  <c r="D117" i="1"/>
  <c r="M122" i="1"/>
  <c r="M95" i="1"/>
  <c r="G95" i="1"/>
  <c r="C198" i="1"/>
  <c r="C199" i="1"/>
  <c r="C197" i="1"/>
  <c r="C169" i="1"/>
  <c r="S95" i="1"/>
  <c r="P95" i="1"/>
  <c r="J122" i="1"/>
  <c r="I199" i="1"/>
  <c r="I197" i="1"/>
  <c r="I198" i="1"/>
  <c r="M198" i="1"/>
  <c r="M199" i="1"/>
  <c r="M197" i="1"/>
  <c r="S122" i="1"/>
  <c r="P122" i="1"/>
  <c r="D95" i="1"/>
  <c r="G199" i="1"/>
  <c r="G197" i="1"/>
  <c r="G169" i="1"/>
  <c r="G198" i="1"/>
  <c r="E198" i="1"/>
  <c r="E199" i="1"/>
  <c r="E197" i="1"/>
  <c r="E169" i="1"/>
  <c r="G122" i="1"/>
  <c r="D122" i="1"/>
  <c r="S117" i="1"/>
  <c r="K198" i="1"/>
  <c r="K199" i="1"/>
  <c r="K197" i="1"/>
  <c r="J117" i="1"/>
  <c r="G117" i="1"/>
  <c r="J95" i="1"/>
</calcChain>
</file>

<file path=xl/sharedStrings.xml><?xml version="1.0" encoding="utf-8"?>
<sst xmlns="http://schemas.openxmlformats.org/spreadsheetml/2006/main" count="614" uniqueCount="243">
  <si>
    <t>FORMATO PARA CAPTURAR INFORMACIÓN E INDICADORES BÁSICOS DE LA DES. PFCE 2016-2017</t>
  </si>
  <si>
    <t>Nombre de la Institución:</t>
  </si>
  <si>
    <t>Clave DES</t>
  </si>
  <si>
    <t>Nombre de la DES:</t>
  </si>
  <si>
    <t>Nombre del Campi en donde se encuentra ubicado la DES</t>
  </si>
  <si>
    <t>Disciplinar</t>
  </si>
  <si>
    <t>Multidisciplinar (que cuentan con PE de diferentes áreas del conocimiento)</t>
  </si>
  <si>
    <t>Nombre de las unidades académicas (escuelas, facultades, institutos) que integran la DES:</t>
  </si>
  <si>
    <t>Municipio *</t>
  </si>
  <si>
    <t>Localidad*</t>
  </si>
  <si>
    <t>Clave
Unidad
Académica</t>
  </si>
  <si>
    <t>* Los datos deberán ser presentados conforme al catálogo que elabora el INEGI</t>
  </si>
  <si>
    <t>NOMBRE DEL PROGRAMA EDUCATIVO</t>
  </si>
  <si>
    <t>Reciente creación*</t>
  </si>
  <si>
    <t>Año*</t>
  </si>
  <si>
    <t>Evaluado 
Si = S
No  = N</t>
  </si>
  <si>
    <t>Nivel del PE</t>
  </si>
  <si>
    <t>Matrícula</t>
  </si>
  <si>
    <t>Nivel CIEES</t>
  </si>
  <si>
    <t>Acreditado</t>
  </si>
  <si>
    <t>PNPC</t>
  </si>
  <si>
    <t>Municipio</t>
  </si>
  <si>
    <t>Localidad</t>
  </si>
  <si>
    <t>TSU/PA</t>
  </si>
  <si>
    <t>Licenciatura</t>
  </si>
  <si>
    <t>Especialidad</t>
  </si>
  <si>
    <t>Maestría</t>
  </si>
  <si>
    <t>Doctorado</t>
  </si>
  <si>
    <t>PFC</t>
  </si>
  <si>
    <t>PNP</t>
  </si>
  <si>
    <t>Maestrira</t>
  </si>
  <si>
    <t>Nivel 1</t>
  </si>
  <si>
    <t>Nivel 2</t>
  </si>
  <si>
    <t>Nivel 3</t>
  </si>
  <si>
    <t>Reciente creación</t>
  </si>
  <si>
    <t>En Consolidación</t>
  </si>
  <si>
    <t>Consolidado</t>
  </si>
  <si>
    <t>Competencia Internacional</t>
  </si>
  <si>
    <t>Registrar todos los programas educativos de la DES, indicar la clasificación de los CIEES, si ha sido acreditado o si no ha sido evaluado. Puede ocurrir más de una categoría. Marque con una X</t>
  </si>
  <si>
    <t>PROGRAMAS EDUCATIVOS EVALUABLES</t>
  </si>
  <si>
    <t>Nivel</t>
  </si>
  <si>
    <t>LICENCIATURA</t>
  </si>
  <si>
    <t>ESPECIALIDAD</t>
  </si>
  <si>
    <t>Año</t>
  </si>
  <si>
    <t>Número de PE</t>
  </si>
  <si>
    <t>MAESTRÍA</t>
  </si>
  <si>
    <t>DOCTORADO</t>
  </si>
  <si>
    <t>TOTAL</t>
  </si>
  <si>
    <t>PROGRAMAS EDUCATIVOS NO EVALUABLES</t>
  </si>
  <si>
    <t>PROGRAMAS EDUCATIVOS (EVALUABLES Y NO EVALUABLES)</t>
  </si>
  <si>
    <t>Nota: Las celdas o casillas sombreadas no deben ser llenadas. Son Fórmulas para calcular automaticamente. Favor de no mover o modificar el formato. Introducir los datos sólo en las casillas en blanco.</t>
  </si>
  <si>
    <t>DES multidisciplinar que cuentan con PE en más de una área del conocimiento.</t>
  </si>
  <si>
    <t>Área del Conocimiento</t>
  </si>
  <si>
    <t xml:space="preserve">MATRICULA POR ÁREA DEL CONOCIMIENTO Y TIPO </t>
  </si>
  <si>
    <t>Posgrado</t>
  </si>
  <si>
    <t>Educación</t>
  </si>
  <si>
    <t>Artes y Humanidades</t>
  </si>
  <si>
    <t>Ciencias Sociales, Administración y Derecho</t>
  </si>
  <si>
    <t>Ciencias Naturales, Exactas y de la Computación</t>
  </si>
  <si>
    <t>Ingeniría, Manufactura y Construcción</t>
  </si>
  <si>
    <t>Agronomía y Veterinaria</t>
  </si>
  <si>
    <t>Salud</t>
  </si>
  <si>
    <t>Servicios</t>
  </si>
  <si>
    <t>PERSONAL ACADÉMICO</t>
  </si>
  <si>
    <t>H</t>
  </si>
  <si>
    <t>M</t>
  </si>
  <si>
    <t>T</t>
  </si>
  <si>
    <t>Número de profesores de tiempo completo</t>
  </si>
  <si>
    <t>Número de profesores de tiempo parcial (PMT y PA)</t>
  </si>
  <si>
    <t>Total de profesores</t>
  </si>
  <si>
    <t>% de profesores de tiempo completo</t>
  </si>
  <si>
    <t>Profesores de Tiempo Completo con:</t>
  </si>
  <si>
    <t>Posgrado en el área de su desempeño</t>
  </si>
  <si>
    <t>Doctorado en el área de su desempeño</t>
  </si>
  <si>
    <t>Pertenencia al SNI / SNC</t>
  </si>
  <si>
    <t>Perfil deseable PROMEP, reconocido por la SEP</t>
  </si>
  <si>
    <t>Participación en el programa de tutoría</t>
  </si>
  <si>
    <t>Profesores (PTC, PMT y PA) que reciben capacitación y/o actualización con al menos 40 horas por año</t>
  </si>
  <si>
    <t>% Profesores de Tiempo Completo con:</t>
  </si>
  <si>
    <t>% H</t>
  </si>
  <si>
    <t>% M</t>
  </si>
  <si>
    <t>% T</t>
  </si>
  <si>
    <t>PROGRAMAS EDUCATIVOS</t>
  </si>
  <si>
    <t>Concepto:</t>
  </si>
  <si>
    <t>Núm</t>
  </si>
  <si>
    <t>%</t>
  </si>
  <si>
    <t>Número y % de PE que realizaron estudios de factibilidad para buscar su pertinencia</t>
  </si>
  <si>
    <t>Número y % de PE actualizados</t>
  </si>
  <si>
    <t>Número y % de programas actualizados en los últimos cinco años</t>
  </si>
  <si>
    <t>Número y % de PE de TSU y Licenciatura evaluados por los CIEES</t>
  </si>
  <si>
    <t>Número y % de TSU/PA y LIC en el nivel 1 de los CIEES</t>
  </si>
  <si>
    <t>Número y % de TSU/PA y LIC en el nivel 2 de los CIEES</t>
  </si>
  <si>
    <t>Número y % de TSU/PA y LIC en el nivel 3 de los CIEES</t>
  </si>
  <si>
    <t>Número y % de programas de TSU/PA y licenciatura acreditados</t>
  </si>
  <si>
    <t>Número y % de PE de TSU y Lic.  de calidad*</t>
  </si>
  <si>
    <t>Número y % de programas de posgrado incluidos en el Padrón Nacional de Posgrado (PNP SEP-CONACYT)</t>
  </si>
  <si>
    <t>Número y % de programas reconocios por el Programa de Fomento de la Calidad (PFC)</t>
  </si>
  <si>
    <t>Número y % de programas de posgrado reconocidos por el Programa Nacional de Posgrado de Calidad (PNPC SEP-CONACYT)</t>
  </si>
  <si>
    <t>Concepto</t>
  </si>
  <si>
    <t>Núm.</t>
  </si>
  <si>
    <t>Número y % de matrícula de TSU y Lic. atendida en PE (evaluables) de calidad</t>
  </si>
  <si>
    <t>Número y % de Matrícula de PE de posgrado atendida en PE reconocidos por el Padrón Nacional de Posgrado (PNP SEP-CONACyT)</t>
  </si>
  <si>
    <t>Número y % de Matrícula de PE de posgrado atendida en PE reconocidos por el Programa de Fomento de la Calidad (PFC)</t>
  </si>
  <si>
    <t>Número y % de Matrícula de PE de posgrado atendida en PE reconocios por el Programa Nacional de Posgrado de Calida (PNPC SEP-CONACyT)</t>
  </si>
  <si>
    <t>* Considerar PE de buena calidad, los PE de TSU/PA y LIC que se encuentran en el Nivel 1 del padrón de PE evaluados por los CIEES o acreditados por un organismo reconocido por el COPAES.</t>
  </si>
  <si>
    <t>* Considerar PE de buena calidad, los PE de posgrado que están reconocidos en el Padron Nacional de Posgrado de Calidad o en el Padron de Fomento a la Calidad del CONACYT-SEP</t>
  </si>
  <si>
    <t>PROCESOS EDUCATIVOS</t>
  </si>
  <si>
    <t>Número y % de becas otorgadas por la institución (TSU/PA, LIC. y Posgrado)</t>
  </si>
  <si>
    <t>Número y % de becas otorgadas por el PRONABES (TSU/PA y LIC)</t>
  </si>
  <si>
    <t>Número y % de becas otorgadas por el CONACyT (Esp. Maest. y Doc.)</t>
  </si>
  <si>
    <t>Número y % de becas otorgadas por otros programas o instituciones (TSU/PA, Licenciatura y Posgrado)</t>
  </si>
  <si>
    <t>Total del número de becas</t>
  </si>
  <si>
    <t>Número y % de alumnos que reciben tutoría en PE de TSU/PA y LIC.</t>
  </si>
  <si>
    <t>Número y % de estudiantes realizan movilidad académica nacional</t>
  </si>
  <si>
    <t>Número y % de estudiantes que realizan movilidad nacional y que tiene valor curricular</t>
  </si>
  <si>
    <t>Número y % de estudiantes realizan movilidad académica internacional</t>
  </si>
  <si>
    <t>Número y % de estudiantes que realizan movilidad internacional y que tiene valor curricular</t>
  </si>
  <si>
    <t>Número y % de estudiantes de nuevo ingreso</t>
  </si>
  <si>
    <t>Número y % de estudiantes de nuevo ingreso que reciben cursos de regularización para atender sus deficiencias académicas</t>
  </si>
  <si>
    <t>Número y  % de PE que aplican procesos colegiados de evaluación del aprendizaje</t>
  </si>
  <si>
    <t>Número y % de PE que se actualizaron o incorporaron elementos de enfoques centrados en el estudiante o en el aprendizaje</t>
  </si>
  <si>
    <t>Número y % de PE que tienen  el currículo flexible</t>
  </si>
  <si>
    <t>Número y % de programas educativos con tasa de titulación superior al 70 %</t>
  </si>
  <si>
    <t>Número y % de programas educativos con tasa de retención del 1º. al 2do. año superior al 70 %</t>
  </si>
  <si>
    <t>Número y % de satisfacción de los estudiantes (**)</t>
  </si>
  <si>
    <t>Para obtener el número y porcentaje de estos indicadores se debe considerar el calculo de la tasa de titulación conforme a lo que se indicia en el Anexo I de la Guía.</t>
  </si>
  <si>
    <t>(**) Si se cuenta con este estudio se debe de incluir un texto como ANEXO al ProDES que describa la forma en que se realiza esta actividad. Para obtener el porcentaje de este indicador hay que considerar el total de encuestados entre los que contestaron positivamente.</t>
  </si>
  <si>
    <t>RESULTADOS EDUCATIVOS</t>
  </si>
  <si>
    <t xml:space="preserve">NO. </t>
  </si>
  <si>
    <t>Número y % de PE que aplican el EGEL a estudiantes egresados (Licenciatura)</t>
  </si>
  <si>
    <t>Número y % de estudiantes que aplicaron el EGEL (Licenciatura)</t>
  </si>
  <si>
    <t>Número y % de estudiantes que aprobaron el EGEL (Licenciatura)</t>
  </si>
  <si>
    <t>Número y % de estudiantes que aprobaron y que obtuvieron un resultado satisfactorio en el EGEL (Licenciatura)</t>
  </si>
  <si>
    <t>Número y % de estudiantes que aprobaron y que obtuvieron un resultado sobresaliente en el EGEL (Licenciatura)</t>
  </si>
  <si>
    <t>Número y % de PE que aplican el EGETSU a estudiantes egresados (TSU/PA)</t>
  </si>
  <si>
    <t>Número y % de estudiantes que aplicaron el EGETSU (TSU/PA)</t>
  </si>
  <si>
    <t>Número y % de estudiantes que aprobaron el EGETSU (TSU/PA)</t>
  </si>
  <si>
    <t>Número y % de estudiantes que aprobaron y que obtuvieron un resultado satisfactorio en el EGETSU (TSU/PA)</t>
  </si>
  <si>
    <t>Número y % de estudiantes que aprobaron y que obtuvieron un resultado sobresalientes en el EGETSU (TSU/PA)</t>
  </si>
  <si>
    <t>Número y % de PE de licenciatura/campus con estándar 1 del IDAP del CENEVAL</t>
  </si>
  <si>
    <t>Número y % de PE de licenciatura/campus con estándar 2 del IDAP del CENEVAL</t>
  </si>
  <si>
    <t>Número y % de PE de TSU/PA y licenciatura que se actualizarán incorporando estudios de seguimiento de egresados</t>
  </si>
  <si>
    <t>Número y % de PE posgrado que se actualizarán incorporando estudios de seguimiento de egresados (graduados)</t>
  </si>
  <si>
    <t>Número y % de PE que se actualizarán incorporando estudios de empleadores</t>
  </si>
  <si>
    <t>Número y % de PE que se actualizarán incorporando el servicio social en el plan de estudios</t>
  </si>
  <si>
    <t>Número y % de PE que se actualizarán incorporando la práctica profesional en el plan de estudios</t>
  </si>
  <si>
    <t>Número y % de PE basados en competencias</t>
  </si>
  <si>
    <t>Número y % de PE que incorporan una segunda lengua (preferentemente el inglés) y que es requisito de egreso</t>
  </si>
  <si>
    <t>Número y % de PE que incorporan la temática del medio ambiente y el desarrollo sustentable en sus planes y/o programas de estudio</t>
  </si>
  <si>
    <t>Número y % de PE en los que el 80 % o más de sus egresados consiguieron empleo en menos de seis meses después de egresar</t>
  </si>
  <si>
    <t>Número y % de PE en los que el 80 % o más de sus titulados realizó alguna actividad laboral durante el primer año después de egresar y que coincidió o tuvo relación con sus estudios</t>
  </si>
  <si>
    <t>Conepto</t>
  </si>
  <si>
    <t>M1</t>
  </si>
  <si>
    <t>M2</t>
  </si>
  <si>
    <t>Número y % de la tasa de retención por cohorte generacional del ciclo A; del 1ro. al 2do. Año en TSU/PA .</t>
  </si>
  <si>
    <t>Número y % de la tasa de retención por cohorte generacional del ciclo B; del 1ro. al 2do. Año en TSU/PA .</t>
  </si>
  <si>
    <t>Número y % de egresados (eficiencia terminal) por cohorte generacional del ciclo A; en TSU/PA.</t>
  </si>
  <si>
    <t>Número y % de egresados (eficiencia terminal) por cohorte generacional del ciclo B; en TSU/PA.</t>
  </si>
  <si>
    <t>Número y % de egresados de TSU/PA que consiguieron empleo en menos de seis meses despues de egresar</t>
  </si>
  <si>
    <t>Número y % de estudiantes titulados por cohorte generacional del ciclo A; durante el primer año de egreso de TSU/PA.</t>
  </si>
  <si>
    <t>Número y % de estudiantes titulados por cohorte generacional del ciclo B; durante el primer año de egreso de TSU/PA.</t>
  </si>
  <si>
    <t>Número y % de titulados de TSU/PA que realizó alguna actividad laboral despues de egresar y que coincidió o tuvo relación con sus estudios</t>
  </si>
  <si>
    <t>Número y % de la tasa de retención por cohorte generacional del ciclo A; del 1ro. al 2do. Año en licenciatura.</t>
  </si>
  <si>
    <t>Número y % de la tasa de retención por cohorte generacional del ciclo B; del 1ro. al 2do. Año en licenciatura.</t>
  </si>
  <si>
    <t>Número y % de egresados (eficiencia terminal) por cohorte generacional del ciclo A; en licenciatura.</t>
  </si>
  <si>
    <t>Número y % de egresados (eficiencia terminal) por cohorte generacional del ciclo B; en licenciatura.</t>
  </si>
  <si>
    <t>Número y % de egresados de licenciatura que consiguieron empleo en menos de seis meses despues de egresar</t>
  </si>
  <si>
    <t>Número y % de estudiantes titulados por cohorte generacional del ciclo A; durante el primer año de egreso de licenciatura.</t>
  </si>
  <si>
    <t>Número y % de titulados de licenciatura que realizó alguna actividad laboral despues de egresar y que coincidió o tuvo relación con sus estudios</t>
  </si>
  <si>
    <t>Número y % de satisfacción de los egresados (**)</t>
  </si>
  <si>
    <t>Número y % de opiniones favorables de los resultados de los PE de la DES, de una muestra representativa de la sociedad (**)</t>
  </si>
  <si>
    <t>Número y % de satisfacción de los empleadores sobre el desempeño de los egresados (**)</t>
  </si>
  <si>
    <t>(**) Si se cuenta con este estudio, incluir un texto como ANEXO al documento PFCE que describa la forma en que se realiza esta actividad. Para obtener el porcentaje de este indicador hay que considerar el total de encuestados entre los que contestaron positivamente.</t>
  </si>
  <si>
    <t>M1: Corresponde al número inicial con el que se obtiene el porcentaje de cada concepto.</t>
  </si>
  <si>
    <t>M2: Corresponde al número final con el que se obtiene el porcentaje de cada concepto.</t>
  </si>
  <si>
    <r>
      <t>Cohorte generacional del ciclo A:</t>
    </r>
    <r>
      <rPr>
        <sz val="10"/>
        <rFont val="Arial Narrow"/>
        <family val="2"/>
      </rPr>
      <t xml:space="preserve"> Número de estudiantes de nuevo ingreso matrículados en el 1° período  de un ciclo escolar (Agosto - Diciembre).</t>
    </r>
  </si>
  <si>
    <r>
      <t xml:space="preserve">Cohorte generacional del ciclo B: </t>
    </r>
    <r>
      <rPr>
        <sz val="10"/>
        <rFont val="Arial Narrow"/>
        <family val="2"/>
      </rPr>
      <t>Número de estudiantes de nuevo ingreso matriculados en el 2° período de un ciclo escolar (Enero - Julio).</t>
    </r>
  </si>
  <si>
    <t>Número de LGAC registradas en el PROMEP</t>
  </si>
  <si>
    <t>Número y % de cuerpos académicos consolidados registrados en el PROMEP</t>
  </si>
  <si>
    <t>Número y % de cuerpos académicos en consolidación registrados en el PROMEP</t>
  </si>
  <si>
    <t>Número y % de cuerpos académicos en formación registrados en el PROMEP</t>
  </si>
  <si>
    <t>Total de cuerpos académicos registrados en el PROMEP</t>
  </si>
  <si>
    <t>SI</t>
  </si>
  <si>
    <t>NO</t>
  </si>
  <si>
    <t>Existen estrategias orientas a compensar deficiencias de los estudiantes para evitar la deserción, manteniendo la calidad (**)</t>
  </si>
  <si>
    <t>(**) En caso afirmativo, incluir un texto como ANEXO que describa la forma en que se realiza esta actividad.</t>
  </si>
  <si>
    <t>Total</t>
  </si>
  <si>
    <t>Obsoletas</t>
  </si>
  <si>
    <t>Dedicadas a los alumnos</t>
  </si>
  <si>
    <t>Dedicadas a los profesores</t>
  </si>
  <si>
    <t>Dedicadas al personal de apoyo</t>
  </si>
  <si>
    <t>Total de computadoras en la DES</t>
  </si>
  <si>
    <t>Relación de computadoras por alumno</t>
  </si>
  <si>
    <t>Relación de computadoras por profesor</t>
  </si>
  <si>
    <t>Número</t>
  </si>
  <si>
    <t>Número y % de computadores por personal de apoyo</t>
  </si>
  <si>
    <t>Área del conocimiento</t>
  </si>
  <si>
    <t>Títulos</t>
  </si>
  <si>
    <t>Volúmenes</t>
  </si>
  <si>
    <t>Suscripciones a revistas</t>
  </si>
  <si>
    <t>B  / A</t>
  </si>
  <si>
    <t>C  / A</t>
  </si>
  <si>
    <t>(A)</t>
  </si>
  <si>
    <t>(B)</t>
  </si>
  <si>
    <t>( C )</t>
  </si>
  <si>
    <t>EDUCACIÓN</t>
  </si>
  <si>
    <t>ARTES Y HUMANIDADES</t>
  </si>
  <si>
    <t>CIENCIAS SOCUIALES, ADMINISTRACIÓN Y DERECHO</t>
  </si>
  <si>
    <t>CIENCIAS NATURALES , EXACTAS Y DE LA COMPUTACIÓN</t>
  </si>
  <si>
    <t>INGENIERÍA, MANUFACTURA Y CONSTRUCCIÓN</t>
  </si>
  <si>
    <t>AGRONOMÍA Y VETERINARIA</t>
  </si>
  <si>
    <t>SALUD</t>
  </si>
  <si>
    <t>SERVICIOS</t>
  </si>
  <si>
    <t xml:space="preserve">Número y % de profesores de tiempo completo con cubículo individual o compartido </t>
  </si>
  <si>
    <t>Médico Veterinario Zootecnista</t>
  </si>
  <si>
    <t>S</t>
  </si>
  <si>
    <t>X</t>
  </si>
  <si>
    <t>Técnico Superior Universitario en Arboricultura</t>
  </si>
  <si>
    <t>Ingeniero Agrónomo Floricultura</t>
  </si>
  <si>
    <t>Ingeniero Agrónomo Fitotecnista</t>
  </si>
  <si>
    <t>Ingeniero Agrónomo Industrial</t>
  </si>
  <si>
    <t>Especialidad en Floricultura</t>
  </si>
  <si>
    <t>Especialidad en Medicina Cirugía en Perros y Gatos</t>
  </si>
  <si>
    <t>Especialidad en Producción Ovina</t>
  </si>
  <si>
    <t>Mastría en Ciencias Agropecuarias y Recursos Naturales</t>
  </si>
  <si>
    <t>Doctorado en Ciencias Agropecuarias y Recursos Naturales</t>
  </si>
  <si>
    <t>Maestría Agroindustria Rural, Desarrollo Territorial y Turismo Agroalimentario</t>
  </si>
  <si>
    <t>Facultad de Medicina Veterinaria y Zootecnia</t>
  </si>
  <si>
    <t>Facultad de Ciencias Agrícolas</t>
  </si>
  <si>
    <t>Instituto de Ciencias Agropecuarias y Rurales</t>
  </si>
  <si>
    <t>Universidad Autónoma del Estado de México</t>
  </si>
  <si>
    <t>Toluca</t>
  </si>
  <si>
    <t>Cerrillo Piedras Blancas</t>
  </si>
  <si>
    <t>El Cerrillo Piedras Blancas</t>
  </si>
  <si>
    <t>N</t>
  </si>
  <si>
    <t xml:space="preserve"> </t>
  </si>
  <si>
    <t>Campus Universitario "El Cerrillo"</t>
  </si>
  <si>
    <t>Número y % de estudiantes titulados por cohorte generacional del ciclo B; durante el primer año de egreso de licenciatura.</t>
  </si>
  <si>
    <t>Ciencias Agropecuarias</t>
  </si>
  <si>
    <t>515</t>
  </si>
  <si>
    <t>15USU4900S</t>
  </si>
  <si>
    <t>15USU3957M</t>
  </si>
  <si>
    <t>15USU4509N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</si>
</sst>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8" x14ac:knownFonts="1">
    <font>
      <sz val="11"/>
      <color theme="1"/>
      <name val="Arial"/>
      <family val="2"/>
    </font>
    <font>
      <sz val="11"/>
      <name val="Arial Narrow"/>
      <family val="2"/>
    </font>
    <font>
      <b/>
      <sz val="11"/>
      <color indexed="9"/>
      <name val="Arial Narrow"/>
      <family val="2"/>
    </font>
    <font>
      <b/>
      <sz val="11"/>
      <name val="Arial Narrow"/>
      <family val="2"/>
    </font>
    <font>
      <sz val="11"/>
      <color theme="1"/>
      <name val="Arial Narrow"/>
      <family val="2"/>
    </font>
    <font>
      <sz val="10"/>
      <name val="Arial Narrow"/>
      <family val="2"/>
    </font>
    <font>
      <b/>
      <sz val="10"/>
      <name val="Arial Narrow"/>
      <family val="2"/>
    </font>
    <font>
      <b/>
      <sz val="11"/>
      <color theme="1"/>
      <name val="Arial Narrow"/>
      <family val="2"/>
    </font>
  </fonts>
  <fills count="1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rgb="FFFF99CC"/>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
      <patternFill patternType="solid">
        <fgColor indexed="44"/>
        <bgColor indexed="64"/>
      </patternFill>
    </fill>
    <fill>
      <patternFill patternType="solid">
        <fgColor indexed="50"/>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indexed="47"/>
        <bgColor indexed="64"/>
      </patternFill>
    </fill>
    <fill>
      <patternFill patternType="solid">
        <fgColor theme="0"/>
        <bgColor indexed="64"/>
      </patternFill>
    </fill>
    <fill>
      <patternFill patternType="solid">
        <fgColor indexed="43"/>
        <bgColor indexed="64"/>
      </patternFill>
    </fill>
    <fill>
      <patternFill patternType="solid">
        <fgColor theme="8" tint="0.39997558519241921"/>
        <bgColor indexed="64"/>
      </patternFill>
    </fill>
    <fill>
      <patternFill patternType="solid">
        <fgColor rgb="FF808000"/>
        <bgColor indexed="64"/>
      </patternFill>
    </fill>
  </fills>
  <borders count="57">
    <border>
      <left/>
      <right/>
      <top/>
      <bottom/>
      <diagonal/>
    </border>
    <border>
      <left/>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style="hair">
        <color indexed="64"/>
      </right>
      <top style="hair">
        <color indexed="64"/>
      </top>
      <bottom/>
      <diagonal/>
    </border>
    <border>
      <left style="thin">
        <color indexed="64"/>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hair">
        <color indexed="64"/>
      </right>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medium">
        <color indexed="64"/>
      </top>
      <bottom style="hair">
        <color indexed="64"/>
      </bottom>
      <diagonal/>
    </border>
    <border>
      <left style="medium">
        <color indexed="64"/>
      </left>
      <right style="medium">
        <color indexed="64"/>
      </right>
      <top style="medium">
        <color indexed="64"/>
      </top>
      <bottom/>
      <diagonal/>
    </border>
    <border>
      <left style="hair">
        <color indexed="64"/>
      </left>
      <right style="medium">
        <color indexed="64"/>
      </right>
      <top/>
      <bottom style="hair">
        <color indexed="64"/>
      </bottom>
      <diagonal/>
    </border>
  </borders>
  <cellStyleXfs count="1">
    <xf numFmtId="0" fontId="0" fillId="0" borderId="0"/>
  </cellStyleXfs>
  <cellXfs count="428">
    <xf numFmtId="0" fontId="0" fillId="0" borderId="0" xfId="0"/>
    <xf numFmtId="0" fontId="1" fillId="0" borderId="0" xfId="0" applyFont="1"/>
    <xf numFmtId="0" fontId="3" fillId="0" borderId="1" xfId="0" applyFont="1" applyBorder="1"/>
    <xf numFmtId="0" fontId="1" fillId="0" borderId="1" xfId="0" applyFont="1" applyBorder="1"/>
    <xf numFmtId="0" fontId="1" fillId="0" borderId="0" xfId="0" applyFont="1" applyBorder="1"/>
    <xf numFmtId="49" fontId="3" fillId="0" borderId="2" xfId="0" applyNumberFormat="1" applyFont="1" applyBorder="1" applyAlignment="1">
      <alignment horizontal="justify" vertical="justify"/>
    </xf>
    <xf numFmtId="49" fontId="3" fillId="0" borderId="5" xfId="0" applyNumberFormat="1" applyFont="1" applyBorder="1" applyAlignment="1">
      <alignment horizontal="justify" vertical="justify"/>
    </xf>
    <xf numFmtId="49" fontId="3" fillId="0" borderId="8" xfId="0" applyNumberFormat="1" applyFont="1" applyBorder="1" applyAlignment="1">
      <alignment vertical="justify"/>
    </xf>
    <xf numFmtId="49" fontId="3" fillId="0" borderId="0" xfId="0" applyNumberFormat="1" applyFont="1" applyBorder="1" applyAlignment="1">
      <alignment vertical="justify"/>
    </xf>
    <xf numFmtId="49" fontId="3" fillId="0" borderId="0" xfId="0" applyNumberFormat="1" applyFont="1" applyBorder="1" applyAlignment="1">
      <alignment horizontal="center" vertical="justify"/>
    </xf>
    <xf numFmtId="49" fontId="3" fillId="0" borderId="6" xfId="0" applyNumberFormat="1" applyFont="1" applyBorder="1" applyAlignment="1">
      <alignment horizontal="justify" vertical="justify"/>
    </xf>
    <xf numFmtId="49" fontId="1" fillId="0" borderId="6" xfId="0" applyNumberFormat="1" applyFont="1" applyBorder="1" applyAlignment="1">
      <alignment horizontal="justify" vertical="center"/>
    </xf>
    <xf numFmtId="49" fontId="1" fillId="0" borderId="0" xfId="0" applyNumberFormat="1" applyFont="1" applyBorder="1" applyAlignment="1">
      <alignment horizontal="justify" vertical="center"/>
    </xf>
    <xf numFmtId="49" fontId="3" fillId="0" borderId="0" xfId="0" applyNumberFormat="1" applyFont="1" applyBorder="1" applyAlignment="1">
      <alignment horizontal="justify" vertical="justify"/>
    </xf>
    <xf numFmtId="0" fontId="3" fillId="4" borderId="14" xfId="0" applyFont="1" applyFill="1" applyBorder="1" applyAlignment="1">
      <alignment horizontal="center" vertical="center"/>
    </xf>
    <xf numFmtId="0" fontId="1" fillId="0" borderId="16" xfId="0" applyFont="1" applyBorder="1"/>
    <xf numFmtId="0" fontId="1" fillId="0" borderId="18" xfId="0" applyFont="1" applyBorder="1"/>
    <xf numFmtId="0" fontId="3" fillId="3" borderId="6" xfId="0" applyFont="1" applyFill="1" applyBorder="1" applyAlignment="1">
      <alignment horizontal="center" vertical="center" wrapText="1"/>
    </xf>
    <xf numFmtId="0" fontId="3" fillId="4" borderId="6" xfId="0" applyFont="1" applyFill="1" applyBorder="1" applyAlignment="1">
      <alignment horizontal="center" vertical="center" wrapText="1"/>
    </xf>
    <xf numFmtId="49" fontId="1" fillId="0" borderId="21" xfId="0" applyNumberFormat="1" applyFont="1" applyBorder="1" applyAlignment="1">
      <alignment horizontal="justify" vertical="justify"/>
    </xf>
    <xf numFmtId="49" fontId="1" fillId="0" borderId="22" xfId="0" applyNumberFormat="1" applyFont="1" applyBorder="1" applyAlignment="1">
      <alignment horizontal="justify" vertical="justify"/>
    </xf>
    <xf numFmtId="0" fontId="1" fillId="0" borderId="22" xfId="0" applyFont="1" applyBorder="1"/>
    <xf numFmtId="0" fontId="1" fillId="0" borderId="22" xfId="0" applyFont="1" applyBorder="1" applyAlignment="1">
      <alignment horizontal="center"/>
    </xf>
    <xf numFmtId="49" fontId="1" fillId="0" borderId="24" xfId="0" applyNumberFormat="1" applyFont="1" applyBorder="1" applyAlignment="1">
      <alignment horizontal="justify" vertical="justify"/>
    </xf>
    <xf numFmtId="49" fontId="1" fillId="0" borderId="18" xfId="0" applyNumberFormat="1" applyFont="1" applyBorder="1" applyAlignment="1">
      <alignment horizontal="justify" vertical="justify"/>
    </xf>
    <xf numFmtId="0" fontId="1" fillId="0" borderId="18" xfId="0" applyFont="1" applyBorder="1" applyAlignment="1">
      <alignment horizontal="center"/>
    </xf>
    <xf numFmtId="49" fontId="1" fillId="0" borderId="26" xfId="0" applyNumberFormat="1" applyFont="1" applyBorder="1" applyAlignment="1">
      <alignment horizontal="justify" vertical="justify"/>
    </xf>
    <xf numFmtId="49" fontId="1" fillId="0" borderId="27" xfId="0" applyNumberFormat="1" applyFont="1" applyBorder="1" applyAlignment="1">
      <alignment horizontal="justify" vertical="justify"/>
    </xf>
    <xf numFmtId="0" fontId="1" fillId="0" borderId="27" xfId="0" applyFont="1" applyBorder="1"/>
    <xf numFmtId="0" fontId="1" fillId="0" borderId="27" xfId="0" applyFont="1" applyBorder="1" applyAlignment="1">
      <alignment horizontal="center"/>
    </xf>
    <xf numFmtId="0" fontId="1" fillId="0" borderId="28" xfId="0" applyFont="1" applyBorder="1"/>
    <xf numFmtId="0" fontId="3" fillId="5" borderId="6" xfId="0" applyFont="1" applyFill="1" applyBorder="1" applyAlignment="1"/>
    <xf numFmtId="0" fontId="3" fillId="5" borderId="6" xfId="0" applyFont="1" applyFill="1" applyBorder="1" applyAlignment="1">
      <alignment horizontal="center" wrapText="1"/>
    </xf>
    <xf numFmtId="49" fontId="3" fillId="5" borderId="6" xfId="0" applyNumberFormat="1" applyFont="1" applyFill="1" applyBorder="1" applyAlignment="1">
      <alignment horizontal="center" wrapText="1"/>
    </xf>
    <xf numFmtId="0" fontId="1" fillId="5" borderId="6" xfId="0" applyNumberFormat="1" applyFont="1" applyFill="1" applyBorder="1" applyAlignment="1">
      <alignment horizontal="center" vertical="center" wrapText="1"/>
    </xf>
    <xf numFmtId="49" fontId="1" fillId="0" borderId="0" xfId="0" applyNumberFormat="1" applyFont="1"/>
    <xf numFmtId="0" fontId="3" fillId="0" borderId="21" xfId="0" applyFont="1" applyFill="1" applyBorder="1" applyAlignment="1">
      <alignment wrapText="1"/>
    </xf>
    <xf numFmtId="3" fontId="1" fillId="0" borderId="22" xfId="0" applyNumberFormat="1" applyFont="1" applyBorder="1"/>
    <xf numFmtId="3" fontId="1" fillId="0" borderId="23" xfId="0" applyNumberFormat="1" applyFont="1" applyBorder="1"/>
    <xf numFmtId="0" fontId="3" fillId="0" borderId="26" xfId="0" applyFont="1" applyFill="1" applyBorder="1" applyAlignment="1">
      <alignment wrapText="1"/>
    </xf>
    <xf numFmtId="3" fontId="1" fillId="0" borderId="27" xfId="0" applyNumberFormat="1" applyFont="1" applyBorder="1"/>
    <xf numFmtId="3" fontId="1" fillId="0" borderId="28" xfId="0" applyNumberFormat="1" applyFont="1" applyBorder="1"/>
    <xf numFmtId="0" fontId="3" fillId="0" borderId="0" xfId="0" applyFont="1" applyFill="1" applyBorder="1" applyAlignment="1">
      <alignment wrapText="1"/>
    </xf>
    <xf numFmtId="3" fontId="1" fillId="0" borderId="0" xfId="0" applyNumberFormat="1" applyFont="1" applyBorder="1"/>
    <xf numFmtId="3" fontId="1" fillId="0" borderId="22" xfId="0" applyNumberFormat="1" applyFont="1" applyFill="1" applyBorder="1"/>
    <xf numFmtId="3" fontId="1" fillId="6" borderId="22" xfId="0" applyNumberFormat="1" applyFont="1" applyFill="1" applyBorder="1" applyAlignment="1">
      <alignment horizontal="center"/>
    </xf>
    <xf numFmtId="3" fontId="1" fillId="6" borderId="23" xfId="0" applyNumberFormat="1" applyFont="1" applyFill="1" applyBorder="1" applyAlignment="1">
      <alignment horizontal="center"/>
    </xf>
    <xf numFmtId="3" fontId="1" fillId="0" borderId="27" xfId="0" applyNumberFormat="1" applyFont="1" applyFill="1" applyBorder="1"/>
    <xf numFmtId="3" fontId="1" fillId="6" borderId="27" xfId="0" applyNumberFormat="1" applyFont="1" applyFill="1" applyBorder="1" applyAlignment="1">
      <alignment horizontal="center"/>
    </xf>
    <xf numFmtId="3" fontId="1" fillId="6" borderId="28" xfId="0" applyNumberFormat="1" applyFont="1" applyFill="1" applyBorder="1" applyAlignment="1">
      <alignment horizontal="center"/>
    </xf>
    <xf numFmtId="0" fontId="3" fillId="7" borderId="6" xfId="0" applyFont="1" applyFill="1" applyBorder="1" applyAlignment="1">
      <alignment horizontal="center" wrapText="1"/>
    </xf>
    <xf numFmtId="49" fontId="3" fillId="7" borderId="32" xfId="0" applyNumberFormat="1" applyFont="1" applyFill="1" applyBorder="1" applyAlignment="1">
      <alignment horizontal="center" vertical="center" wrapText="1"/>
    </xf>
    <xf numFmtId="0" fontId="1" fillId="7" borderId="32" xfId="0" applyNumberFormat="1" applyFont="1" applyFill="1" applyBorder="1" applyAlignment="1">
      <alignment horizontal="center" vertical="center" wrapText="1"/>
    </xf>
    <xf numFmtId="0" fontId="1" fillId="7" borderId="6" xfId="0" applyNumberFormat="1" applyFont="1" applyFill="1" applyBorder="1" applyAlignment="1">
      <alignment horizontal="center" vertical="center" wrapText="1"/>
    </xf>
    <xf numFmtId="0" fontId="3" fillId="0" borderId="33" xfId="0" applyFont="1" applyFill="1" applyBorder="1" applyAlignment="1">
      <alignment wrapText="1"/>
    </xf>
    <xf numFmtId="0" fontId="3" fillId="7" borderId="6" xfId="0" applyFont="1" applyFill="1" applyBorder="1" applyAlignment="1">
      <alignment wrapText="1"/>
    </xf>
    <xf numFmtId="49" fontId="3" fillId="7" borderId="34" xfId="0" applyNumberFormat="1" applyFont="1" applyFill="1" applyBorder="1" applyAlignment="1">
      <alignment horizontal="center" vertical="center" wrapText="1"/>
    </xf>
    <xf numFmtId="0" fontId="3" fillId="0" borderId="35" xfId="0" applyFont="1" applyFill="1" applyBorder="1" applyAlignment="1">
      <alignment wrapText="1"/>
    </xf>
    <xf numFmtId="3" fontId="1" fillId="0" borderId="35" xfId="0" applyNumberFormat="1" applyFont="1" applyBorder="1"/>
    <xf numFmtId="0" fontId="3" fillId="8" borderId="6" xfId="0" applyFont="1" applyFill="1" applyBorder="1" applyAlignment="1">
      <alignment horizontal="center" wrapText="1"/>
    </xf>
    <xf numFmtId="49" fontId="3" fillId="8" borderId="6" xfId="0" applyNumberFormat="1" applyFont="1" applyFill="1" applyBorder="1" applyAlignment="1">
      <alignment horizontal="center" vertical="center" wrapText="1"/>
    </xf>
    <xf numFmtId="0" fontId="1" fillId="8" borderId="6" xfId="0" applyNumberFormat="1" applyFont="1" applyFill="1" applyBorder="1" applyAlignment="1">
      <alignment horizontal="center" vertical="center" wrapText="1"/>
    </xf>
    <xf numFmtId="3" fontId="1" fillId="6" borderId="22" xfId="0" applyNumberFormat="1" applyFont="1" applyFill="1" applyBorder="1"/>
    <xf numFmtId="3" fontId="1" fillId="6" borderId="23" xfId="0" applyNumberFormat="1" applyFont="1" applyFill="1" applyBorder="1"/>
    <xf numFmtId="3" fontId="1" fillId="6" borderId="27" xfId="0" applyNumberFormat="1" applyFont="1" applyFill="1" applyBorder="1"/>
    <xf numFmtId="3" fontId="1" fillId="6" borderId="28" xfId="0" applyNumberFormat="1" applyFont="1" applyFill="1" applyBorder="1"/>
    <xf numFmtId="3" fontId="1" fillId="0" borderId="0" xfId="0" applyNumberFormat="1" applyFont="1" applyFill="1" applyBorder="1"/>
    <xf numFmtId="0" fontId="3" fillId="0" borderId="0" xfId="0" applyFont="1" applyFill="1"/>
    <xf numFmtId="0" fontId="0" fillId="0" borderId="0" xfId="0" applyFont="1"/>
    <xf numFmtId="0" fontId="3" fillId="0" borderId="0" xfId="0" applyFont="1" applyFill="1" applyBorder="1" applyAlignment="1">
      <alignment horizontal="center" vertical="justify"/>
    </xf>
    <xf numFmtId="0" fontId="3" fillId="0" borderId="1" xfId="0" applyFont="1" applyFill="1" applyBorder="1" applyAlignment="1">
      <alignment horizontal="center" vertical="justify"/>
    </xf>
    <xf numFmtId="0" fontId="3" fillId="5" borderId="6" xfId="0" applyFont="1" applyFill="1" applyBorder="1" applyAlignment="1">
      <alignment horizontal="center" vertical="center"/>
    </xf>
    <xf numFmtId="0" fontId="3" fillId="5" borderId="6" xfId="0" applyFont="1" applyFill="1" applyBorder="1" applyAlignment="1">
      <alignment vertical="center"/>
    </xf>
    <xf numFmtId="0" fontId="1" fillId="0" borderId="21" xfId="0" applyFont="1" applyFill="1" applyBorder="1" applyAlignment="1">
      <alignment horizontal="justify" vertical="justify"/>
    </xf>
    <xf numFmtId="0" fontId="1" fillId="0" borderId="24" xfId="0" applyFont="1" applyFill="1" applyBorder="1" applyAlignment="1">
      <alignment horizontal="justify" vertical="justify"/>
    </xf>
    <xf numFmtId="3" fontId="1" fillId="0" borderId="18" xfId="0" applyNumberFormat="1" applyFont="1" applyBorder="1"/>
    <xf numFmtId="3" fontId="1" fillId="0" borderId="25" xfId="0" applyNumberFormat="1" applyFont="1" applyBorder="1"/>
    <xf numFmtId="0" fontId="1" fillId="0" borderId="37" xfId="0" applyFont="1" applyFill="1" applyBorder="1" applyAlignment="1">
      <alignment horizontal="justify" vertical="justify"/>
    </xf>
    <xf numFmtId="0" fontId="3" fillId="0" borderId="26" xfId="0" applyFont="1" applyFill="1" applyBorder="1" applyAlignment="1">
      <alignment horizontal="right" vertical="justify"/>
    </xf>
    <xf numFmtId="0" fontId="3" fillId="0" borderId="0" xfId="0" applyFont="1" applyBorder="1" applyAlignment="1"/>
    <xf numFmtId="0" fontId="3" fillId="0" borderId="35" xfId="0" applyFont="1" applyBorder="1" applyAlignment="1"/>
    <xf numFmtId="0" fontId="3" fillId="0" borderId="0" xfId="0" applyFont="1" applyBorder="1" applyAlignment="1">
      <alignment horizontal="left" vertical="center"/>
    </xf>
    <xf numFmtId="0" fontId="1" fillId="9" borderId="29" xfId="0" applyFont="1" applyFill="1" applyBorder="1" applyAlignment="1">
      <alignment vertical="justify"/>
    </xf>
    <xf numFmtId="0" fontId="1" fillId="9" borderId="30" xfId="0" applyFont="1" applyFill="1" applyBorder="1" applyAlignment="1">
      <alignment vertical="justify"/>
    </xf>
    <xf numFmtId="0" fontId="1" fillId="9" borderId="6" xfId="0" applyFont="1" applyFill="1" applyBorder="1" applyAlignment="1">
      <alignment vertical="justify" wrapText="1"/>
    </xf>
    <xf numFmtId="0" fontId="1" fillId="9" borderId="6" xfId="0" applyFont="1" applyFill="1" applyBorder="1" applyAlignment="1">
      <alignment horizontal="center"/>
    </xf>
    <xf numFmtId="3" fontId="1" fillId="0" borderId="22" xfId="0" applyNumberFormat="1" applyFont="1" applyBorder="1" applyAlignment="1">
      <alignment horizontal="right" wrapText="1"/>
    </xf>
    <xf numFmtId="3" fontId="1" fillId="6" borderId="22" xfId="0" applyNumberFormat="1" applyFont="1" applyFill="1" applyBorder="1" applyAlignment="1">
      <alignment horizontal="right" wrapText="1"/>
    </xf>
    <xf numFmtId="3" fontId="1" fillId="0" borderId="22" xfId="0" applyNumberFormat="1" applyFont="1" applyFill="1" applyBorder="1" applyAlignment="1">
      <alignment horizontal="right" wrapText="1"/>
    </xf>
    <xf numFmtId="3" fontId="1" fillId="6" borderId="23" xfId="0" applyNumberFormat="1" applyFont="1" applyFill="1" applyBorder="1" applyAlignment="1">
      <alignment horizontal="right" wrapText="1"/>
    </xf>
    <xf numFmtId="0" fontId="3" fillId="0" borderId="24" xfId="0" applyFont="1" applyFill="1" applyBorder="1" applyAlignment="1">
      <alignment horizontal="justify" vertical="center" wrapText="1"/>
    </xf>
    <xf numFmtId="3" fontId="1" fillId="0" borderId="18" xfId="0" applyNumberFormat="1" applyFont="1" applyBorder="1" applyAlignment="1">
      <alignment horizontal="right" wrapText="1"/>
    </xf>
    <xf numFmtId="3" fontId="1" fillId="6" borderId="18" xfId="0" applyNumberFormat="1" applyFont="1" applyFill="1" applyBorder="1" applyAlignment="1">
      <alignment horizontal="right" wrapText="1"/>
    </xf>
    <xf numFmtId="3" fontId="1" fillId="0" borderId="18" xfId="0" applyNumberFormat="1" applyFont="1" applyFill="1" applyBorder="1" applyAlignment="1">
      <alignment horizontal="right" wrapText="1"/>
    </xf>
    <xf numFmtId="3" fontId="1" fillId="6" borderId="25" xfId="0" applyNumberFormat="1" applyFont="1" applyFill="1" applyBorder="1" applyAlignment="1">
      <alignment horizontal="right" wrapText="1"/>
    </xf>
    <xf numFmtId="0" fontId="1" fillId="0" borderId="26" xfId="0" applyFont="1" applyFill="1" applyBorder="1" applyAlignment="1">
      <alignment horizontal="justify" vertical="justify"/>
    </xf>
    <xf numFmtId="3" fontId="1" fillId="6" borderId="27" xfId="0" applyNumberFormat="1" applyFont="1" applyFill="1" applyBorder="1" applyAlignment="1">
      <alignment horizontal="right" wrapText="1"/>
    </xf>
    <xf numFmtId="3" fontId="1" fillId="6" borderId="28" xfId="0" applyNumberFormat="1" applyFont="1" applyFill="1" applyBorder="1" applyAlignment="1">
      <alignment horizontal="right" wrapText="1"/>
    </xf>
    <xf numFmtId="0" fontId="3" fillId="0" borderId="0" xfId="0" applyFont="1" applyBorder="1" applyAlignment="1">
      <alignment vertical="top"/>
    </xf>
    <xf numFmtId="0" fontId="3" fillId="0" borderId="0" xfId="0" applyFont="1" applyBorder="1" applyAlignment="1">
      <alignment horizontal="justify" vertical="top"/>
    </xf>
    <xf numFmtId="0" fontId="1" fillId="0" borderId="21" xfId="0" applyFont="1" applyFill="1" applyBorder="1" applyAlignment="1">
      <alignment horizontal="justify" vertical="center"/>
    </xf>
    <xf numFmtId="0" fontId="1" fillId="0" borderId="24" xfId="0" applyFont="1" applyFill="1" applyBorder="1" applyAlignment="1">
      <alignment horizontal="justify" vertical="center"/>
    </xf>
    <xf numFmtId="0" fontId="4" fillId="0" borderId="24" xfId="0" applyFont="1" applyFill="1" applyBorder="1" applyAlignment="1">
      <alignment horizontal="justify" vertical="center"/>
    </xf>
    <xf numFmtId="3" fontId="1" fillId="10" borderId="18" xfId="0" applyNumberFormat="1" applyFont="1" applyFill="1" applyBorder="1" applyAlignment="1">
      <alignment horizontal="right" wrapText="1"/>
    </xf>
    <xf numFmtId="3" fontId="1" fillId="10" borderId="25" xfId="0" applyNumberFormat="1" applyFont="1" applyFill="1" applyBorder="1" applyAlignment="1">
      <alignment horizontal="right" wrapText="1"/>
    </xf>
    <xf numFmtId="0" fontId="4" fillId="0" borderId="26" xfId="0" applyFont="1" applyFill="1" applyBorder="1" applyAlignment="1">
      <alignment horizontal="justify" vertical="center"/>
    </xf>
    <xf numFmtId="3" fontId="1" fillId="0" borderId="27" xfId="0" applyNumberFormat="1" applyFont="1" applyBorder="1" applyAlignment="1">
      <alignment horizontal="right" wrapText="1"/>
    </xf>
    <xf numFmtId="0" fontId="0" fillId="0" borderId="0" xfId="0" applyFont="1" applyAlignment="1">
      <alignment horizontal="justify" vertical="justify"/>
    </xf>
    <xf numFmtId="0" fontId="1" fillId="9" borderId="22" xfId="0" applyFont="1" applyFill="1" applyBorder="1" applyAlignment="1">
      <alignment horizontal="center"/>
    </xf>
    <xf numFmtId="0" fontId="1" fillId="9" borderId="23" xfId="0" applyFont="1" applyFill="1" applyBorder="1" applyAlignment="1">
      <alignment horizontal="center"/>
    </xf>
    <xf numFmtId="0" fontId="1" fillId="9" borderId="39" xfId="0" applyFont="1" applyFill="1" applyBorder="1" applyAlignment="1">
      <alignment horizontal="center"/>
    </xf>
    <xf numFmtId="0" fontId="1" fillId="0" borderId="21" xfId="0" applyFont="1" applyFill="1" applyBorder="1" applyAlignment="1">
      <alignment horizontal="justify" vertical="center" wrapText="1"/>
    </xf>
    <xf numFmtId="164" fontId="1" fillId="6" borderId="22" xfId="0" applyNumberFormat="1" applyFont="1" applyFill="1" applyBorder="1" applyAlignment="1">
      <alignment horizontal="right" wrapText="1"/>
    </xf>
    <xf numFmtId="164" fontId="1" fillId="6" borderId="23" xfId="0" applyNumberFormat="1" applyFont="1" applyFill="1" applyBorder="1" applyAlignment="1">
      <alignment horizontal="right" wrapText="1"/>
    </xf>
    <xf numFmtId="0" fontId="1" fillId="0" borderId="24" xfId="0" applyFont="1" applyFill="1" applyBorder="1" applyAlignment="1">
      <alignment horizontal="justify" vertical="center" wrapText="1"/>
    </xf>
    <xf numFmtId="164" fontId="1" fillId="6" borderId="18" xfId="0" applyNumberFormat="1" applyFont="1" applyFill="1" applyBorder="1" applyAlignment="1">
      <alignment horizontal="right" wrapText="1"/>
    </xf>
    <xf numFmtId="164" fontId="1" fillId="6" borderId="25" xfId="0" applyNumberFormat="1" applyFont="1" applyFill="1" applyBorder="1" applyAlignment="1">
      <alignment horizontal="right" wrapText="1"/>
    </xf>
    <xf numFmtId="164" fontId="1" fillId="6" borderId="27" xfId="0" applyNumberFormat="1" applyFont="1" applyFill="1" applyBorder="1" applyAlignment="1">
      <alignment horizontal="right" wrapText="1"/>
    </xf>
    <xf numFmtId="164" fontId="1" fillId="6" borderId="28" xfId="0" applyNumberFormat="1" applyFont="1" applyFill="1" applyBorder="1" applyAlignment="1">
      <alignment horizontal="right" wrapText="1"/>
    </xf>
    <xf numFmtId="0" fontId="3" fillId="0" borderId="0" xfId="0" applyFont="1"/>
    <xf numFmtId="0" fontId="1" fillId="3" borderId="6" xfId="0" applyFont="1" applyFill="1" applyBorder="1" applyAlignment="1">
      <alignment horizontal="center"/>
    </xf>
    <xf numFmtId="0" fontId="1" fillId="0" borderId="22" xfId="0" applyFont="1" applyFill="1" applyBorder="1" applyAlignment="1">
      <alignment horizontal="center"/>
    </xf>
    <xf numFmtId="0" fontId="1" fillId="6" borderId="22" xfId="0" applyFont="1" applyFill="1" applyBorder="1" applyAlignment="1">
      <alignment horizontal="center"/>
    </xf>
    <xf numFmtId="0" fontId="1" fillId="6" borderId="23" xfId="0" applyFont="1" applyFill="1" applyBorder="1" applyAlignment="1">
      <alignment horizontal="center"/>
    </xf>
    <xf numFmtId="0" fontId="1" fillId="0" borderId="41" xfId="0" applyFont="1" applyFill="1" applyBorder="1" applyAlignment="1">
      <alignment horizontal="justify" vertical="center"/>
    </xf>
    <xf numFmtId="0" fontId="1" fillId="0" borderId="18" xfId="0" applyFont="1" applyFill="1" applyBorder="1" applyAlignment="1"/>
    <xf numFmtId="0" fontId="1" fillId="10" borderId="18" xfId="0" applyFont="1" applyFill="1" applyBorder="1" applyAlignment="1"/>
    <xf numFmtId="0" fontId="1" fillId="0" borderId="18" xfId="0" applyFont="1" applyFill="1" applyBorder="1" applyAlignment="1">
      <alignment horizontal="center"/>
    </xf>
    <xf numFmtId="0" fontId="1" fillId="6" borderId="18" xfId="0" applyFont="1" applyFill="1" applyBorder="1" applyAlignment="1">
      <alignment horizontal="center"/>
    </xf>
    <xf numFmtId="0" fontId="1" fillId="6" borderId="25" xfId="0" applyFont="1" applyFill="1" applyBorder="1" applyAlignment="1">
      <alignment horizontal="center"/>
    </xf>
    <xf numFmtId="0" fontId="1" fillId="0" borderId="24" xfId="0" applyFont="1" applyBorder="1" applyAlignment="1">
      <alignment horizontal="justify" vertical="center" wrapText="1"/>
    </xf>
    <xf numFmtId="165" fontId="1" fillId="0" borderId="18" xfId="0" applyNumberFormat="1" applyFont="1" applyFill="1" applyBorder="1" applyAlignment="1">
      <alignment horizontal="right" vertical="center"/>
    </xf>
    <xf numFmtId="165" fontId="1" fillId="6" borderId="18" xfId="0" applyNumberFormat="1" applyFont="1" applyFill="1" applyBorder="1" applyAlignment="1">
      <alignment horizontal="right" vertical="center"/>
    </xf>
    <xf numFmtId="3" fontId="1" fillId="0" borderId="18" xfId="0" applyNumberFormat="1" applyFont="1" applyBorder="1" applyAlignment="1">
      <alignment horizontal="right" vertical="center"/>
    </xf>
    <xf numFmtId="165" fontId="1" fillId="6" borderId="25" xfId="0" applyNumberFormat="1" applyFont="1" applyFill="1" applyBorder="1" applyAlignment="1">
      <alignment horizontal="right" vertical="center"/>
    </xf>
    <xf numFmtId="0" fontId="1" fillId="0" borderId="24" xfId="0" applyFont="1" applyBorder="1" applyAlignment="1">
      <alignment horizontal="justify" vertical="top"/>
    </xf>
    <xf numFmtId="0" fontId="1" fillId="0" borderId="24" xfId="0" applyFont="1" applyBorder="1" applyAlignment="1">
      <alignment horizontal="justify" vertical="center"/>
    </xf>
    <xf numFmtId="0" fontId="1" fillId="0" borderId="24" xfId="0" applyFont="1" applyFill="1" applyBorder="1" applyAlignment="1">
      <alignment horizontal="justify" vertical="top"/>
    </xf>
    <xf numFmtId="0" fontId="4" fillId="0" borderId="26" xfId="0" applyFont="1" applyFill="1" applyBorder="1" applyAlignment="1">
      <alignment horizontal="left" vertical="center" wrapText="1"/>
    </xf>
    <xf numFmtId="3" fontId="1" fillId="10" borderId="27" xfId="0" applyNumberFormat="1" applyFont="1" applyFill="1" applyBorder="1" applyAlignment="1">
      <alignment horizontal="right" vertical="center"/>
    </xf>
    <xf numFmtId="165" fontId="1" fillId="6" borderId="27" xfId="0" applyNumberFormat="1" applyFont="1" applyFill="1" applyBorder="1" applyAlignment="1">
      <alignment horizontal="right" vertical="center"/>
    </xf>
    <xf numFmtId="165" fontId="1" fillId="6" borderId="28" xfId="0" applyNumberFormat="1" applyFont="1" applyFill="1" applyBorder="1" applyAlignment="1">
      <alignment horizontal="right" vertical="center"/>
    </xf>
    <xf numFmtId="0" fontId="1" fillId="0" borderId="21" xfId="0" applyFont="1" applyFill="1" applyBorder="1" applyAlignment="1">
      <alignment vertical="center" wrapText="1"/>
    </xf>
    <xf numFmtId="0" fontId="4" fillId="0" borderId="24" xfId="0" applyFont="1" applyFill="1" applyBorder="1" applyAlignment="1">
      <alignment horizontal="left" vertical="center" wrapText="1"/>
    </xf>
    <xf numFmtId="0" fontId="3" fillId="11" borderId="29" xfId="0" applyFont="1" applyFill="1" applyBorder="1" applyAlignment="1"/>
    <xf numFmtId="0" fontId="3" fillId="11" borderId="30" xfId="0" applyFont="1" applyFill="1" applyBorder="1" applyAlignment="1"/>
    <xf numFmtId="0" fontId="3" fillId="11" borderId="6" xfId="0" applyFont="1" applyFill="1" applyBorder="1" applyAlignment="1">
      <alignment horizontal="center"/>
    </xf>
    <xf numFmtId="0" fontId="3" fillId="11" borderId="6" xfId="0" applyFont="1" applyFill="1" applyBorder="1" applyAlignment="1">
      <alignment horizontal="center" vertical="justify"/>
    </xf>
    <xf numFmtId="0" fontId="1" fillId="0" borderId="21" xfId="0" applyFont="1" applyBorder="1" applyAlignment="1">
      <alignment horizontal="justify" vertical="center"/>
    </xf>
    <xf numFmtId="0" fontId="1" fillId="0" borderId="24" xfId="0" applyFont="1" applyBorder="1" applyAlignment="1">
      <alignment horizontal="left" vertical="center" wrapText="1"/>
    </xf>
    <xf numFmtId="0" fontId="3" fillId="0" borderId="0" xfId="0" applyFont="1" applyBorder="1" applyAlignment="1">
      <alignment vertical="center" wrapText="1"/>
    </xf>
    <xf numFmtId="0" fontId="1" fillId="0" borderId="26" xfId="0" applyFont="1" applyFill="1" applyBorder="1" applyAlignment="1">
      <alignment horizontal="justify" vertical="center"/>
    </xf>
    <xf numFmtId="0" fontId="3" fillId="0" borderId="35" xfId="0" applyFont="1" applyBorder="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wrapText="1"/>
    </xf>
    <xf numFmtId="0" fontId="1" fillId="0" borderId="0" xfId="0" applyFont="1" applyFill="1" applyAlignment="1">
      <alignment vertical="center"/>
    </xf>
    <xf numFmtId="0" fontId="1" fillId="0" borderId="0" xfId="0" applyFont="1" applyAlignment="1">
      <alignment vertical="center"/>
    </xf>
    <xf numFmtId="0" fontId="3" fillId="0" borderId="0" xfId="0" applyFont="1" applyAlignment="1">
      <alignment vertical="center"/>
    </xf>
    <xf numFmtId="0" fontId="1" fillId="0" borderId="0" xfId="0" applyFont="1" applyBorder="1" applyAlignment="1">
      <alignment horizontal="justify" vertical="center"/>
    </xf>
    <xf numFmtId="3" fontId="1" fillId="0" borderId="0" xfId="0" applyNumberFormat="1" applyFont="1" applyBorder="1" applyAlignment="1">
      <alignment vertical="center"/>
    </xf>
    <xf numFmtId="0" fontId="1" fillId="0" borderId="0" xfId="0" applyFont="1" applyBorder="1" applyAlignment="1">
      <alignment horizontal="justify" vertical="justify"/>
    </xf>
    <xf numFmtId="0" fontId="3" fillId="12" borderId="6" xfId="0" applyFont="1" applyFill="1" applyBorder="1" applyAlignment="1">
      <alignment vertical="center"/>
    </xf>
    <xf numFmtId="0" fontId="3" fillId="12" borderId="6" xfId="0" applyFont="1" applyFill="1" applyBorder="1" applyAlignment="1">
      <alignment horizontal="center" vertical="center"/>
    </xf>
    <xf numFmtId="0" fontId="1" fillId="0" borderId="21" xfId="0" applyFont="1" applyFill="1" applyBorder="1" applyAlignment="1">
      <alignment horizontal="left" vertical="center" wrapText="1"/>
    </xf>
    <xf numFmtId="165" fontId="1" fillId="6" borderId="22" xfId="0" applyNumberFormat="1" applyFont="1" applyFill="1" applyBorder="1" applyAlignment="1">
      <alignment horizontal="right" vertical="center"/>
    </xf>
    <xf numFmtId="165" fontId="1" fillId="6" borderId="23" xfId="0" applyNumberFormat="1" applyFont="1" applyFill="1" applyBorder="1" applyAlignment="1">
      <alignment horizontal="right" vertical="center"/>
    </xf>
    <xf numFmtId="0" fontId="0" fillId="0" borderId="0" xfId="0" applyFont="1" applyAlignment="1"/>
    <xf numFmtId="165" fontId="1" fillId="0" borderId="18" xfId="0" applyNumberFormat="1" applyFont="1" applyBorder="1" applyAlignment="1">
      <alignment horizontal="right" vertical="center"/>
    </xf>
    <xf numFmtId="0" fontId="1" fillId="0" borderId="18" xfId="0" applyFont="1" applyFill="1" applyBorder="1" applyAlignment="1">
      <alignment vertical="justify"/>
    </xf>
    <xf numFmtId="0" fontId="1" fillId="0" borderId="24" xfId="0" applyFont="1" applyFill="1" applyBorder="1" applyAlignment="1">
      <alignment horizontal="left" vertical="center" wrapText="1"/>
    </xf>
    <xf numFmtId="165" fontId="1" fillId="0" borderId="27" xfId="0" applyNumberFormat="1" applyFont="1" applyBorder="1" applyAlignment="1">
      <alignment horizontal="right" vertical="center"/>
    </xf>
    <xf numFmtId="0" fontId="1" fillId="0" borderId="0" xfId="0" applyFont="1" applyFill="1" applyBorder="1" applyAlignment="1">
      <alignment horizontal="justify" vertical="justify"/>
    </xf>
    <xf numFmtId="165" fontId="1" fillId="0" borderId="0" xfId="0" applyNumberFormat="1" applyFont="1" applyFill="1" applyBorder="1" applyAlignment="1">
      <alignment horizontal="right" vertical="center"/>
    </xf>
    <xf numFmtId="0" fontId="0" fillId="0" borderId="0" xfId="0" applyFont="1" applyBorder="1"/>
    <xf numFmtId="0" fontId="0" fillId="0" borderId="0" xfId="0" applyFont="1" applyFill="1"/>
    <xf numFmtId="165" fontId="5" fillId="6" borderId="18" xfId="0" applyNumberFormat="1" applyFont="1" applyFill="1" applyBorder="1" applyAlignment="1">
      <alignment horizontal="justify" vertical="justify"/>
    </xf>
    <xf numFmtId="0" fontId="1" fillId="0" borderId="18" xfId="0" applyFont="1" applyFill="1" applyBorder="1" applyAlignment="1">
      <alignment horizontal="justify" vertical="justify"/>
    </xf>
    <xf numFmtId="165" fontId="1" fillId="0" borderId="27" xfId="0" applyNumberFormat="1" applyFont="1" applyFill="1" applyBorder="1" applyAlignment="1">
      <alignment horizontal="right" vertical="center"/>
    </xf>
    <xf numFmtId="0" fontId="1" fillId="0" borderId="27" xfId="0" applyFont="1" applyFill="1" applyBorder="1" applyAlignment="1">
      <alignment horizontal="justify" vertical="justify"/>
    </xf>
    <xf numFmtId="0" fontId="4" fillId="0" borderId="0" xfId="0" applyFont="1"/>
    <xf numFmtId="0" fontId="3" fillId="5" borderId="6" xfId="0" applyFont="1" applyFill="1" applyBorder="1" applyAlignment="1">
      <alignment horizontal="center"/>
    </xf>
    <xf numFmtId="165" fontId="1" fillId="6" borderId="18" xfId="0" applyNumberFormat="1" applyFont="1" applyFill="1" applyBorder="1"/>
    <xf numFmtId="165" fontId="1" fillId="6" borderId="25" xfId="0" applyNumberFormat="1" applyFont="1" applyFill="1" applyBorder="1"/>
    <xf numFmtId="0" fontId="1" fillId="0" borderId="44" xfId="0" applyFont="1" applyFill="1" applyBorder="1" applyAlignment="1">
      <alignment horizontal="justify" vertical="center"/>
    </xf>
    <xf numFmtId="0" fontId="1" fillId="8" borderId="6" xfId="0" applyFont="1" applyFill="1" applyBorder="1" applyAlignment="1">
      <alignment horizontal="center"/>
    </xf>
    <xf numFmtId="0" fontId="1" fillId="0" borderId="26" xfId="0" applyFont="1" applyBorder="1" applyAlignment="1">
      <alignment horizontal="justify" vertical="center"/>
    </xf>
    <xf numFmtId="49" fontId="1" fillId="0" borderId="27" xfId="0" applyNumberFormat="1" applyFont="1" applyBorder="1" applyAlignment="1">
      <alignment horizontal="center" vertical="center"/>
    </xf>
    <xf numFmtId="49" fontId="1" fillId="0" borderId="28" xfId="0" applyNumberFormat="1" applyFont="1" applyBorder="1" applyAlignment="1">
      <alignment horizontal="center" vertical="center"/>
    </xf>
    <xf numFmtId="0" fontId="1" fillId="14" borderId="6" xfId="0" applyFont="1" applyFill="1" applyBorder="1" applyAlignment="1">
      <alignment horizontal="center"/>
    </xf>
    <xf numFmtId="0" fontId="1" fillId="0" borderId="48" xfId="0" applyFont="1" applyBorder="1" applyAlignment="1">
      <alignment vertical="center"/>
    </xf>
    <xf numFmtId="0" fontId="1" fillId="0" borderId="49" xfId="0" applyFont="1" applyBorder="1" applyAlignment="1">
      <alignment vertical="center"/>
    </xf>
    <xf numFmtId="0" fontId="1" fillId="0" borderId="18" xfId="0" applyFont="1" applyBorder="1" applyAlignment="1">
      <alignment vertical="center"/>
    </xf>
    <xf numFmtId="0" fontId="1" fillId="0" borderId="25" xfId="0" applyFont="1" applyBorder="1" applyAlignment="1">
      <alignment vertical="center"/>
    </xf>
    <xf numFmtId="0" fontId="1" fillId="6" borderId="27" xfId="0" applyFont="1" applyFill="1" applyBorder="1" applyAlignment="1">
      <alignment vertical="center"/>
    </xf>
    <xf numFmtId="0" fontId="1" fillId="6" borderId="28" xfId="0" applyFont="1" applyFill="1" applyBorder="1" applyAlignment="1">
      <alignment vertical="center"/>
    </xf>
    <xf numFmtId="0" fontId="3" fillId="15" borderId="32" xfId="0" applyFont="1" applyFill="1" applyBorder="1" applyAlignment="1">
      <alignment horizontal="center" vertical="center"/>
    </xf>
    <xf numFmtId="0" fontId="3" fillId="15" borderId="29" xfId="0" applyFont="1" applyFill="1" applyBorder="1" applyAlignment="1">
      <alignment vertical="center"/>
    </xf>
    <xf numFmtId="0" fontId="3" fillId="15" borderId="31" xfId="0" applyFont="1" applyFill="1" applyBorder="1" applyAlignment="1">
      <alignment vertical="center"/>
    </xf>
    <xf numFmtId="0" fontId="3" fillId="15" borderId="6" xfId="0" applyFont="1" applyFill="1" applyBorder="1" applyAlignment="1">
      <alignment horizontal="center"/>
    </xf>
    <xf numFmtId="0" fontId="7" fillId="0" borderId="21" xfId="0" applyFont="1" applyBorder="1" applyAlignment="1">
      <alignment vertical="center"/>
    </xf>
    <xf numFmtId="0" fontId="4" fillId="10" borderId="22" xfId="0" applyFont="1" applyFill="1" applyBorder="1" applyAlignment="1">
      <alignment vertical="center"/>
    </xf>
    <xf numFmtId="0" fontId="4" fillId="10" borderId="23" xfId="0" applyFont="1" applyFill="1" applyBorder="1" applyAlignment="1">
      <alignment vertical="center"/>
    </xf>
    <xf numFmtId="0" fontId="0" fillId="0" borderId="0" xfId="0" applyFont="1" applyAlignment="1">
      <alignment vertical="center"/>
    </xf>
    <xf numFmtId="0" fontId="7" fillId="0" borderId="26" xfId="0" applyFont="1" applyBorder="1" applyAlignment="1">
      <alignment vertical="center"/>
    </xf>
    <xf numFmtId="0" fontId="4" fillId="10" borderId="27" xfId="0" applyFont="1" applyFill="1" applyBorder="1" applyAlignment="1">
      <alignment vertical="center"/>
    </xf>
    <xf numFmtId="0" fontId="4" fillId="10" borderId="28" xfId="0" applyFont="1" applyFill="1" applyBorder="1" applyAlignment="1">
      <alignment vertical="center"/>
    </xf>
    <xf numFmtId="0" fontId="7" fillId="0" borderId="21" xfId="0" applyFont="1" applyFill="1" applyBorder="1" applyAlignment="1">
      <alignment vertical="center"/>
    </xf>
    <xf numFmtId="0" fontId="4" fillId="0" borderId="50" xfId="0" applyFont="1" applyFill="1" applyBorder="1" applyAlignment="1">
      <alignment vertical="center"/>
    </xf>
    <xf numFmtId="0" fontId="4" fillId="10" borderId="50" xfId="0" applyFont="1" applyFill="1" applyBorder="1" applyAlignment="1">
      <alignment vertical="center"/>
    </xf>
    <xf numFmtId="0" fontId="4" fillId="10" borderId="39" xfId="0" applyFont="1" applyFill="1" applyBorder="1" applyAlignment="1">
      <alignment vertical="center"/>
    </xf>
    <xf numFmtId="0" fontId="4" fillId="0" borderId="0" xfId="0" applyFont="1" applyAlignment="1">
      <alignment vertical="center"/>
    </xf>
    <xf numFmtId="0" fontId="1" fillId="5" borderId="6" xfId="0" applyFont="1" applyFill="1" applyBorder="1" applyAlignment="1">
      <alignment horizontal="center" vertical="center" textRotation="90"/>
    </xf>
    <xf numFmtId="0" fontId="1" fillId="5" borderId="6" xfId="0" applyFont="1" applyFill="1" applyBorder="1" applyAlignment="1">
      <alignment horizontal="justify" vertical="center" textRotation="90"/>
    </xf>
    <xf numFmtId="0" fontId="1" fillId="5" borderId="6" xfId="0" applyFont="1" applyFill="1" applyBorder="1" applyAlignment="1">
      <alignment horizontal="center" vertical="center"/>
    </xf>
    <xf numFmtId="3" fontId="1" fillId="10" borderId="22" xfId="0" applyNumberFormat="1" applyFont="1" applyFill="1" applyBorder="1" applyAlignment="1">
      <alignment vertical="center"/>
    </xf>
    <xf numFmtId="0" fontId="1" fillId="0" borderId="22" xfId="0" applyFont="1" applyBorder="1" applyAlignment="1">
      <alignment vertical="center"/>
    </xf>
    <xf numFmtId="0" fontId="1" fillId="6" borderId="22" xfId="0" applyFont="1" applyFill="1" applyBorder="1" applyAlignment="1">
      <alignment vertical="center"/>
    </xf>
    <xf numFmtId="0" fontId="1" fillId="10" borderId="18" xfId="0" applyFont="1" applyFill="1" applyBorder="1" applyAlignment="1">
      <alignment vertical="center"/>
    </xf>
    <xf numFmtId="0" fontId="1" fillId="6" borderId="18" xfId="0" applyFont="1" applyFill="1" applyBorder="1" applyAlignment="1">
      <alignment vertical="center"/>
    </xf>
    <xf numFmtId="0" fontId="1" fillId="10" borderId="27" xfId="0" applyFont="1" applyFill="1" applyBorder="1" applyAlignment="1">
      <alignment vertical="center"/>
    </xf>
    <xf numFmtId="0" fontId="1" fillId="0" borderId="27" xfId="0" applyFont="1" applyBorder="1" applyAlignment="1">
      <alignment vertical="center"/>
    </xf>
    <xf numFmtId="0" fontId="1" fillId="0" borderId="22" xfId="0" applyFont="1" applyFill="1" applyBorder="1" applyAlignment="1">
      <alignment vertical="center"/>
    </xf>
    <xf numFmtId="0" fontId="1" fillId="6" borderId="23" xfId="0" applyFont="1" applyFill="1" applyBorder="1" applyAlignment="1">
      <alignment vertical="center"/>
    </xf>
    <xf numFmtId="0" fontId="1" fillId="0" borderId="18" xfId="0" applyFont="1" applyFill="1" applyBorder="1" applyAlignment="1">
      <alignment vertical="center"/>
    </xf>
    <xf numFmtId="0" fontId="1" fillId="6" borderId="25" xfId="0" applyFont="1" applyFill="1" applyBorder="1" applyAlignment="1">
      <alignment vertical="center"/>
    </xf>
    <xf numFmtId="0" fontId="1" fillId="0" borderId="27" xfId="0" applyFont="1" applyFill="1" applyBorder="1" applyAlignment="1">
      <alignment vertical="center"/>
    </xf>
    <xf numFmtId="0" fontId="1" fillId="10" borderId="51" xfId="0" applyFont="1" applyFill="1" applyBorder="1" applyAlignment="1">
      <alignment vertical="center"/>
    </xf>
    <xf numFmtId="0" fontId="1" fillId="0" borderId="51" xfId="0" applyFont="1" applyBorder="1" applyAlignment="1">
      <alignment vertical="center"/>
    </xf>
    <xf numFmtId="0" fontId="1" fillId="6" borderId="51" xfId="0" applyFont="1" applyFill="1" applyBorder="1" applyAlignment="1">
      <alignment vertical="center"/>
    </xf>
    <xf numFmtId="0" fontId="1" fillId="6" borderId="52" xfId="0" applyFont="1" applyFill="1" applyBorder="1" applyAlignment="1">
      <alignment vertical="center"/>
    </xf>
    <xf numFmtId="0" fontId="1" fillId="16" borderId="6" xfId="0" applyFont="1" applyFill="1" applyBorder="1" applyAlignment="1">
      <alignment horizontal="center"/>
    </xf>
    <xf numFmtId="0" fontId="1" fillId="0" borderId="53" xfId="0" applyFont="1" applyBorder="1" applyAlignment="1">
      <alignment horizontal="justify" vertical="center"/>
    </xf>
    <xf numFmtId="0" fontId="1" fillId="0" borderId="50" xfId="0" applyFont="1" applyBorder="1" applyAlignment="1">
      <alignment horizontal="right" vertical="center"/>
    </xf>
    <xf numFmtId="0" fontId="1" fillId="6" borderId="50" xfId="0" applyFont="1" applyFill="1" applyBorder="1" applyAlignment="1">
      <alignment horizontal="right" vertical="center"/>
    </xf>
    <xf numFmtId="0" fontId="1" fillId="0" borderId="50" xfId="0" applyFont="1" applyFill="1" applyBorder="1" applyAlignment="1">
      <alignment horizontal="right" vertical="center"/>
    </xf>
    <xf numFmtId="0" fontId="1" fillId="6" borderId="39" xfId="0" applyFont="1" applyFill="1" applyBorder="1" applyAlignment="1">
      <alignment horizontal="right" vertical="center"/>
    </xf>
    <xf numFmtId="0" fontId="1" fillId="0" borderId="0" xfId="0" applyFont="1"/>
    <xf numFmtId="49" fontId="1" fillId="0" borderId="18" xfId="0" applyNumberFormat="1" applyFont="1" applyBorder="1" applyAlignment="1">
      <alignment horizontal="justify" vertical="justify"/>
    </xf>
    <xf numFmtId="0" fontId="3" fillId="3" borderId="6" xfId="0" applyFont="1" applyFill="1" applyBorder="1" applyAlignment="1">
      <alignment horizontal="center"/>
    </xf>
    <xf numFmtId="0" fontId="1" fillId="10" borderId="27" xfId="0" applyFont="1" applyFill="1" applyBorder="1" applyAlignment="1">
      <alignment horizontal="center"/>
    </xf>
    <xf numFmtId="0" fontId="0" fillId="0" borderId="22" xfId="0" applyFont="1" applyBorder="1" applyAlignment="1">
      <alignment horizontal="center"/>
    </xf>
    <xf numFmtId="0" fontId="0" fillId="6" borderId="22" xfId="0" applyFont="1" applyFill="1" applyBorder="1" applyAlignment="1">
      <alignment horizontal="center"/>
    </xf>
    <xf numFmtId="0" fontId="0" fillId="6" borderId="23" xfId="0" applyFont="1" applyFill="1" applyBorder="1" applyAlignment="1">
      <alignment horizontal="center"/>
    </xf>
    <xf numFmtId="0" fontId="0" fillId="0" borderId="18" xfId="0" applyFont="1" applyBorder="1" applyAlignment="1">
      <alignment horizontal="center"/>
    </xf>
    <xf numFmtId="0" fontId="1" fillId="10" borderId="28" xfId="0" applyFont="1" applyFill="1" applyBorder="1" applyAlignment="1">
      <alignment horizontal="center"/>
    </xf>
    <xf numFmtId="0" fontId="1" fillId="0" borderId="22" xfId="0" applyFont="1" applyBorder="1" applyAlignment="1">
      <alignment horizontal="center" vertical="center"/>
    </xf>
    <xf numFmtId="3" fontId="1" fillId="6" borderId="22" xfId="0" applyNumberFormat="1" applyFont="1" applyFill="1" applyBorder="1" applyAlignment="1">
      <alignment horizontal="center" vertical="center"/>
    </xf>
    <xf numFmtId="3" fontId="1" fillId="6" borderId="23" xfId="0" applyNumberFormat="1" applyFont="1" applyFill="1" applyBorder="1" applyAlignment="1">
      <alignment horizontal="center" vertical="center"/>
    </xf>
    <xf numFmtId="0" fontId="1" fillId="0" borderId="18" xfId="0" applyFont="1" applyBorder="1" applyAlignment="1">
      <alignment horizontal="center" vertical="center"/>
    </xf>
    <xf numFmtId="3" fontId="1" fillId="6" borderId="18" xfId="0" applyNumberFormat="1" applyFont="1" applyFill="1" applyBorder="1" applyAlignment="1">
      <alignment horizontal="center" vertical="center"/>
    </xf>
    <xf numFmtId="3" fontId="1" fillId="6" borderId="25" xfId="0" applyNumberFormat="1" applyFont="1" applyFill="1" applyBorder="1" applyAlignment="1">
      <alignment horizontal="center" vertical="center"/>
    </xf>
    <xf numFmtId="0" fontId="1" fillId="6" borderId="18" xfId="0" applyFont="1" applyFill="1" applyBorder="1" applyAlignment="1">
      <alignment horizontal="center" vertical="center"/>
    </xf>
    <xf numFmtId="3" fontId="1" fillId="10" borderId="18" xfId="0" applyNumberFormat="1" applyFont="1" applyFill="1" applyBorder="1" applyAlignment="1">
      <alignment horizontal="center" vertical="center"/>
    </xf>
    <xf numFmtId="3" fontId="1" fillId="10" borderId="25" xfId="0" applyNumberFormat="1" applyFont="1" applyFill="1" applyBorder="1" applyAlignment="1">
      <alignment horizontal="center" vertical="center"/>
    </xf>
    <xf numFmtId="0" fontId="1" fillId="0" borderId="27" xfId="0" applyFont="1" applyBorder="1" applyAlignment="1">
      <alignment horizontal="center" vertical="center"/>
    </xf>
    <xf numFmtId="3" fontId="1" fillId="0" borderId="27" xfId="0" applyNumberFormat="1" applyFont="1" applyBorder="1" applyAlignment="1">
      <alignment horizontal="center" vertical="center"/>
    </xf>
    <xf numFmtId="3" fontId="1" fillId="0" borderId="28" xfId="0" applyNumberFormat="1" applyFont="1" applyBorder="1" applyAlignment="1">
      <alignment horizontal="center" vertical="center"/>
    </xf>
    <xf numFmtId="165" fontId="1" fillId="0" borderId="22" xfId="0" applyNumberFormat="1" applyFont="1" applyBorder="1" applyAlignment="1">
      <alignment horizontal="center" vertical="center"/>
    </xf>
    <xf numFmtId="165" fontId="1" fillId="6" borderId="22" xfId="0" applyNumberFormat="1" applyFont="1" applyFill="1" applyBorder="1" applyAlignment="1">
      <alignment horizontal="center" vertical="center"/>
    </xf>
    <xf numFmtId="165" fontId="1" fillId="6" borderId="23" xfId="0" applyNumberFormat="1" applyFont="1" applyFill="1" applyBorder="1" applyAlignment="1">
      <alignment horizontal="center" vertical="center"/>
    </xf>
    <xf numFmtId="165" fontId="1" fillId="0" borderId="18" xfId="0" applyNumberFormat="1" applyFont="1" applyFill="1" applyBorder="1" applyAlignment="1">
      <alignment horizontal="center" vertical="center"/>
    </xf>
    <xf numFmtId="165" fontId="1" fillId="0" borderId="25" xfId="0" applyNumberFormat="1" applyFont="1" applyFill="1" applyBorder="1" applyAlignment="1">
      <alignment horizontal="center" vertical="center"/>
    </xf>
    <xf numFmtId="165" fontId="1" fillId="0" borderId="18" xfId="0" applyNumberFormat="1" applyFont="1" applyBorder="1" applyAlignment="1">
      <alignment horizontal="center" vertical="center"/>
    </xf>
    <xf numFmtId="165" fontId="1" fillId="6" borderId="18" xfId="0" applyNumberFormat="1" applyFont="1" applyFill="1" applyBorder="1" applyAlignment="1">
      <alignment horizontal="center" vertical="center"/>
    </xf>
    <xf numFmtId="165" fontId="1" fillId="13" borderId="18" xfId="0" applyNumberFormat="1" applyFont="1" applyFill="1" applyBorder="1" applyAlignment="1">
      <alignment horizontal="center" vertical="center"/>
    </xf>
    <xf numFmtId="165" fontId="1" fillId="6" borderId="25" xfId="0" applyNumberFormat="1" applyFont="1" applyFill="1" applyBorder="1" applyAlignment="1">
      <alignment horizontal="center" vertical="center"/>
    </xf>
    <xf numFmtId="0" fontId="1" fillId="0" borderId="18" xfId="0" applyFont="1" applyFill="1" applyBorder="1" applyAlignment="1">
      <alignment horizontal="center" vertical="justify"/>
    </xf>
    <xf numFmtId="165" fontId="1" fillId="0" borderId="27" xfId="0" applyNumberFormat="1" applyFont="1" applyBorder="1" applyAlignment="1">
      <alignment horizontal="center" vertical="center"/>
    </xf>
    <xf numFmtId="165" fontId="1" fillId="6" borderId="27" xfId="0" applyNumberFormat="1" applyFont="1" applyFill="1" applyBorder="1" applyAlignment="1">
      <alignment horizontal="center" vertical="center"/>
    </xf>
    <xf numFmtId="165" fontId="1" fillId="13" borderId="27" xfId="0" applyNumberFormat="1" applyFont="1" applyFill="1" applyBorder="1" applyAlignment="1">
      <alignment horizontal="center" vertical="center"/>
    </xf>
    <xf numFmtId="165" fontId="1" fillId="6" borderId="28" xfId="0" applyNumberFormat="1" applyFont="1" applyFill="1" applyBorder="1" applyAlignment="1">
      <alignment horizontal="center" vertical="center"/>
    </xf>
    <xf numFmtId="3" fontId="1" fillId="0" borderId="18" xfId="0" applyNumberFormat="1" applyFont="1" applyBorder="1" applyAlignment="1">
      <alignment horizontal="center" vertical="center"/>
    </xf>
    <xf numFmtId="49" fontId="1" fillId="0" borderId="6" xfId="0" applyNumberFormat="1" applyFont="1" applyBorder="1" applyAlignment="1">
      <alignment horizontal="center" vertical="center"/>
    </xf>
    <xf numFmtId="3" fontId="1" fillId="13" borderId="22" xfId="0" applyNumberFormat="1" applyFont="1" applyFill="1" applyBorder="1"/>
    <xf numFmtId="3" fontId="1" fillId="13" borderId="27" xfId="0" applyNumberFormat="1" applyFont="1" applyFill="1" applyBorder="1"/>
    <xf numFmtId="3" fontId="1" fillId="13" borderId="18" xfId="0" applyNumberFormat="1" applyFont="1" applyFill="1" applyBorder="1"/>
    <xf numFmtId="0" fontId="1" fillId="13" borderId="22" xfId="0" applyFont="1" applyFill="1" applyBorder="1" applyAlignment="1">
      <alignment horizontal="center"/>
    </xf>
    <xf numFmtId="3" fontId="1" fillId="13" borderId="22" xfId="0" applyNumberFormat="1" applyFont="1" applyFill="1" applyBorder="1" applyAlignment="1">
      <alignment horizontal="right" wrapText="1"/>
    </xf>
    <xf numFmtId="3" fontId="1" fillId="13" borderId="18" xfId="0" applyNumberFormat="1" applyFont="1" applyFill="1" applyBorder="1" applyAlignment="1">
      <alignment horizontal="right" wrapText="1"/>
    </xf>
    <xf numFmtId="49" fontId="1" fillId="13" borderId="27" xfId="0" applyNumberFormat="1" applyFont="1" applyFill="1" applyBorder="1" applyAlignment="1">
      <alignment horizontal="center" vertical="center"/>
    </xf>
    <xf numFmtId="3" fontId="1" fillId="13" borderId="27" xfId="0" applyNumberFormat="1" applyFont="1" applyFill="1" applyBorder="1" applyAlignment="1">
      <alignment horizontal="right" wrapText="1"/>
    </xf>
    <xf numFmtId="165" fontId="1" fillId="13" borderId="18" xfId="0" applyNumberFormat="1" applyFont="1" applyFill="1" applyBorder="1" applyAlignment="1">
      <alignment horizontal="right" vertical="center"/>
    </xf>
    <xf numFmtId="165" fontId="1" fillId="13" borderId="27" xfId="0" applyNumberFormat="1" applyFont="1" applyFill="1" applyBorder="1" applyAlignment="1">
      <alignment horizontal="right" vertical="center"/>
    </xf>
    <xf numFmtId="0" fontId="1" fillId="13" borderId="18" xfId="0" applyFont="1" applyFill="1" applyBorder="1" applyAlignment="1">
      <alignment horizontal="center" vertical="center"/>
    </xf>
    <xf numFmtId="165" fontId="1" fillId="13" borderId="22" xfId="0" applyNumberFormat="1" applyFont="1" applyFill="1" applyBorder="1" applyAlignment="1">
      <alignment horizontal="center" vertical="center"/>
    </xf>
    <xf numFmtId="0" fontId="1" fillId="13" borderId="18" xfId="0" applyFont="1" applyFill="1" applyBorder="1" applyAlignment="1">
      <alignment horizontal="center" vertical="justify"/>
    </xf>
    <xf numFmtId="0" fontId="1" fillId="13" borderId="22" xfId="0" applyFont="1" applyFill="1" applyBorder="1" applyAlignment="1">
      <alignment vertical="center"/>
    </xf>
    <xf numFmtId="0" fontId="1" fillId="13" borderId="22" xfId="0" applyFont="1" applyFill="1" applyBorder="1" applyAlignment="1">
      <alignment horizontal="center" vertical="center"/>
    </xf>
    <xf numFmtId="0" fontId="1" fillId="0" borderId="22" xfId="0" applyFont="1" applyFill="1" applyBorder="1" applyAlignment="1">
      <alignment horizontal="center" vertical="center"/>
    </xf>
    <xf numFmtId="0" fontId="1" fillId="13" borderId="18" xfId="0" applyFont="1" applyFill="1" applyBorder="1" applyAlignment="1">
      <alignment vertical="center"/>
    </xf>
    <xf numFmtId="0" fontId="1" fillId="0" borderId="18" xfId="0" applyFont="1" applyFill="1" applyBorder="1" applyAlignment="1">
      <alignment horizontal="center" vertical="center"/>
    </xf>
    <xf numFmtId="165" fontId="1" fillId="10" borderId="27" xfId="0" applyNumberFormat="1" applyFont="1" applyFill="1" applyBorder="1" applyAlignment="1">
      <alignment horizontal="right" vertical="center"/>
    </xf>
    <xf numFmtId="165" fontId="1" fillId="10" borderId="28" xfId="0" applyNumberFormat="1" applyFont="1" applyFill="1" applyBorder="1" applyAlignment="1">
      <alignment horizontal="right" vertical="center"/>
    </xf>
    <xf numFmtId="165" fontId="1" fillId="10" borderId="18" xfId="0" applyNumberFormat="1" applyFont="1" applyFill="1" applyBorder="1" applyAlignment="1">
      <alignment horizontal="center" vertical="center"/>
    </xf>
    <xf numFmtId="165" fontId="1" fillId="10" borderId="25" xfId="0" applyNumberFormat="1" applyFont="1" applyFill="1" applyBorder="1" applyAlignment="1">
      <alignment horizontal="center" vertical="center"/>
    </xf>
    <xf numFmtId="0" fontId="1" fillId="13" borderId="50" xfId="0" applyFont="1" applyFill="1" applyBorder="1" applyAlignment="1">
      <alignment horizontal="right" vertical="center"/>
    </xf>
    <xf numFmtId="0" fontId="1" fillId="0" borderId="54" xfId="0" applyFont="1" applyBorder="1"/>
    <xf numFmtId="0" fontId="3" fillId="4" borderId="55" xfId="0" applyFont="1" applyFill="1" applyBorder="1" applyAlignment="1">
      <alignment horizontal="center" vertical="center" wrapText="1"/>
    </xf>
    <xf numFmtId="0" fontId="1" fillId="13" borderId="56" xfId="0" applyFont="1" applyFill="1" applyBorder="1" applyAlignment="1">
      <alignment horizontal="center"/>
    </xf>
    <xf numFmtId="0" fontId="1" fillId="13" borderId="19" xfId="0" applyFont="1" applyFill="1" applyBorder="1" applyAlignment="1">
      <alignment horizontal="center"/>
    </xf>
    <xf numFmtId="0" fontId="1" fillId="13" borderId="23" xfId="0" applyFont="1" applyFill="1" applyBorder="1"/>
    <xf numFmtId="0" fontId="1" fillId="13" borderId="25" xfId="0" applyFont="1" applyFill="1" applyBorder="1"/>
    <xf numFmtId="0" fontId="1" fillId="0" borderId="42" xfId="0" applyFont="1" applyBorder="1"/>
    <xf numFmtId="0" fontId="1" fillId="13" borderId="52" xfId="0" applyFont="1" applyFill="1" applyBorder="1"/>
    <xf numFmtId="0" fontId="1" fillId="13" borderId="49" xfId="0" applyFont="1" applyFill="1" applyBorder="1"/>
    <xf numFmtId="0" fontId="1" fillId="13" borderId="6" xfId="0" applyFont="1" applyFill="1" applyBorder="1"/>
    <xf numFmtId="0" fontId="1" fillId="0" borderId="0" xfId="0" applyFont="1"/>
    <xf numFmtId="0" fontId="0" fillId="13" borderId="18" xfId="0" applyFont="1" applyFill="1" applyBorder="1" applyAlignment="1">
      <alignment horizontal="center"/>
    </xf>
    <xf numFmtId="0" fontId="3" fillId="5" borderId="36" xfId="0" applyFont="1" applyFill="1" applyBorder="1" applyAlignment="1">
      <alignment horizontal="center" vertical="center"/>
    </xf>
    <xf numFmtId="0" fontId="3" fillId="5" borderId="38" xfId="0" applyFont="1" applyFill="1" applyBorder="1" applyAlignment="1">
      <alignment horizontal="center" vertical="center"/>
    </xf>
    <xf numFmtId="0" fontId="1" fillId="5" borderId="38" xfId="0" applyFont="1" applyFill="1" applyBorder="1" applyAlignment="1">
      <alignment horizontal="center"/>
    </xf>
    <xf numFmtId="0" fontId="1" fillId="5" borderId="6" xfId="0" applyFont="1" applyFill="1" applyBorder="1" applyAlignment="1">
      <alignment horizontal="center"/>
    </xf>
    <xf numFmtId="0" fontId="1" fillId="16" borderId="6" xfId="0" applyFont="1" applyFill="1" applyBorder="1" applyAlignment="1">
      <alignment horizontal="center" vertical="center"/>
    </xf>
    <xf numFmtId="0" fontId="1" fillId="16" borderId="34" xfId="0" applyFont="1" applyFill="1" applyBorder="1" applyAlignment="1">
      <alignment horizontal="center" vertical="center"/>
    </xf>
    <xf numFmtId="0" fontId="1" fillId="16" borderId="40" xfId="0" applyFont="1" applyFill="1" applyBorder="1" applyAlignment="1">
      <alignment horizontal="center" vertical="center"/>
    </xf>
    <xf numFmtId="0" fontId="1" fillId="16" borderId="29" xfId="0" applyFont="1" applyFill="1" applyBorder="1" applyAlignment="1">
      <alignment horizontal="center" vertical="center"/>
    </xf>
    <xf numFmtId="0" fontId="1" fillId="16" borderId="30" xfId="0" applyFont="1" applyFill="1" applyBorder="1" applyAlignment="1">
      <alignment horizontal="center" vertical="center"/>
    </xf>
    <xf numFmtId="0" fontId="1" fillId="16" borderId="31" xfId="0" applyFont="1" applyFill="1" applyBorder="1" applyAlignment="1">
      <alignment horizontal="center" vertical="center"/>
    </xf>
    <xf numFmtId="0" fontId="3" fillId="0" borderId="0" xfId="0" applyFont="1" applyBorder="1" applyAlignment="1">
      <alignment horizontal="justify" vertical="top"/>
    </xf>
    <xf numFmtId="0" fontId="1" fillId="0" borderId="0" xfId="0" applyFont="1"/>
    <xf numFmtId="0" fontId="1" fillId="5" borderId="6" xfId="0" applyFont="1" applyFill="1" applyBorder="1" applyAlignment="1">
      <alignment horizontal="center" vertical="center"/>
    </xf>
    <xf numFmtId="0" fontId="1" fillId="5" borderId="29" xfId="0" applyFont="1" applyFill="1" applyBorder="1" applyAlignment="1">
      <alignment horizontal="center"/>
    </xf>
    <xf numFmtId="0" fontId="1" fillId="5" borderId="30" xfId="0" applyFont="1" applyFill="1" applyBorder="1" applyAlignment="1">
      <alignment horizontal="center"/>
    </xf>
    <xf numFmtId="0" fontId="1" fillId="5" borderId="31" xfId="0" applyFont="1" applyFill="1" applyBorder="1" applyAlignment="1">
      <alignment horizontal="center"/>
    </xf>
    <xf numFmtId="0" fontId="3" fillId="15" borderId="6" xfId="0" applyFont="1" applyFill="1" applyBorder="1" applyAlignment="1">
      <alignment horizontal="justify" vertical="justify"/>
    </xf>
    <xf numFmtId="0" fontId="3" fillId="0" borderId="0" xfId="0" applyFont="1" applyBorder="1" applyAlignment="1">
      <alignment horizontal="center" vertical="center"/>
    </xf>
    <xf numFmtId="0" fontId="3" fillId="15" borderId="34" xfId="0" applyFont="1" applyFill="1" applyBorder="1" applyAlignment="1">
      <alignment horizontal="center" vertical="center"/>
    </xf>
    <xf numFmtId="0" fontId="3" fillId="15" borderId="40" xfId="0" applyFont="1" applyFill="1" applyBorder="1" applyAlignment="1">
      <alignment horizontal="center" vertical="center"/>
    </xf>
    <xf numFmtId="0" fontId="3" fillId="15" borderId="29" xfId="0" applyFont="1" applyFill="1" applyBorder="1" applyAlignment="1">
      <alignment horizontal="center" vertical="center"/>
    </xf>
    <xf numFmtId="0" fontId="3" fillId="15" borderId="30" xfId="0" applyFont="1" applyFill="1" applyBorder="1" applyAlignment="1">
      <alignment horizontal="center" vertical="center"/>
    </xf>
    <xf numFmtId="0" fontId="3" fillId="15" borderId="31" xfId="0" applyFont="1" applyFill="1" applyBorder="1" applyAlignment="1">
      <alignment horizontal="center" vertical="center"/>
    </xf>
    <xf numFmtId="0" fontId="1" fillId="0" borderId="6" xfId="0" applyFont="1" applyBorder="1" applyAlignment="1">
      <alignment horizontal="center"/>
    </xf>
    <xf numFmtId="0" fontId="3" fillId="14" borderId="32" xfId="0" applyFont="1" applyFill="1" applyBorder="1" applyAlignment="1">
      <alignment horizontal="justify" vertical="justify"/>
    </xf>
    <xf numFmtId="0" fontId="3" fillId="14" borderId="36" xfId="0" applyFont="1" applyFill="1" applyBorder="1" applyAlignment="1">
      <alignment horizontal="justify" vertical="justify"/>
    </xf>
    <xf numFmtId="0" fontId="1" fillId="14" borderId="6" xfId="0" applyFont="1" applyFill="1" applyBorder="1" applyAlignment="1">
      <alignment horizontal="center" vertical="center"/>
    </xf>
    <xf numFmtId="0" fontId="1" fillId="14" borderId="6" xfId="0" applyFont="1" applyFill="1" applyBorder="1" applyAlignment="1">
      <alignment horizontal="center"/>
    </xf>
    <xf numFmtId="0" fontId="1" fillId="8" borderId="29" xfId="0" applyFont="1" applyFill="1" applyBorder="1" applyAlignment="1">
      <alignment horizontal="center"/>
    </xf>
    <xf numFmtId="3" fontId="1" fillId="10" borderId="45" xfId="0" applyNumberFormat="1" applyFont="1" applyFill="1" applyBorder="1" applyAlignment="1">
      <alignment horizontal="center"/>
    </xf>
    <xf numFmtId="3" fontId="1" fillId="10" borderId="46" xfId="0" applyNumberFormat="1" applyFont="1" applyFill="1" applyBorder="1" applyAlignment="1">
      <alignment horizontal="center"/>
    </xf>
    <xf numFmtId="3" fontId="1" fillId="10" borderId="47" xfId="0" applyNumberFormat="1" applyFont="1" applyFill="1" applyBorder="1" applyAlignment="1">
      <alignment horizontal="center"/>
    </xf>
    <xf numFmtId="0" fontId="3" fillId="5" borderId="6" xfId="0" applyFont="1" applyFill="1" applyBorder="1" applyAlignment="1">
      <alignment horizontal="center" vertical="center"/>
    </xf>
    <xf numFmtId="3" fontId="1" fillId="0" borderId="42" xfId="0" applyNumberFormat="1" applyFont="1" applyBorder="1" applyAlignment="1">
      <alignment horizontal="center"/>
    </xf>
    <xf numFmtId="3" fontId="1" fillId="0" borderId="43" xfId="0" applyNumberFormat="1" applyFont="1" applyBorder="1" applyAlignment="1">
      <alignment horizontal="center"/>
    </xf>
    <xf numFmtId="3" fontId="1" fillId="0" borderId="22" xfId="0" applyNumberFormat="1" applyFont="1" applyBorder="1" applyAlignment="1">
      <alignment horizontal="center"/>
    </xf>
    <xf numFmtId="3" fontId="1" fillId="0" borderId="23" xfId="0" applyNumberFormat="1" applyFont="1" applyBorder="1" applyAlignment="1">
      <alignment horizontal="center"/>
    </xf>
    <xf numFmtId="0" fontId="3" fillId="5" borderId="32" xfId="0" applyFont="1" applyFill="1" applyBorder="1" applyAlignment="1">
      <alignment horizontal="center" vertical="center"/>
    </xf>
    <xf numFmtId="0" fontId="3" fillId="5" borderId="6" xfId="0" applyFont="1" applyFill="1" applyBorder="1" applyAlignment="1">
      <alignment horizontal="center"/>
    </xf>
    <xf numFmtId="0" fontId="3" fillId="0" borderId="0" xfId="0" applyFont="1" applyBorder="1" applyAlignment="1">
      <alignment horizontal="justify" vertical="center" wrapText="1"/>
    </xf>
    <xf numFmtId="0" fontId="3" fillId="0" borderId="0" xfId="0" applyFont="1" applyBorder="1" applyAlignment="1">
      <alignment horizontal="left"/>
    </xf>
    <xf numFmtId="0" fontId="3" fillId="0" borderId="0" xfId="0" applyFont="1" applyBorder="1" applyAlignment="1">
      <alignment horizontal="left" wrapText="1"/>
    </xf>
    <xf numFmtId="0" fontId="6" fillId="0" borderId="0" xfId="0" applyFont="1" applyFill="1" applyBorder="1" applyAlignment="1">
      <alignment horizontal="left" vertical="center" wrapText="1"/>
    </xf>
    <xf numFmtId="0" fontId="3" fillId="12" borderId="34" xfId="0" applyFont="1" applyFill="1" applyBorder="1" applyAlignment="1">
      <alignment horizontal="center" vertical="center"/>
    </xf>
    <xf numFmtId="0" fontId="3" fillId="12" borderId="35" xfId="0" applyFont="1" applyFill="1" applyBorder="1" applyAlignment="1">
      <alignment horizontal="center" vertical="center"/>
    </xf>
    <xf numFmtId="0" fontId="3" fillId="12" borderId="40" xfId="0" applyFont="1" applyFill="1" applyBorder="1" applyAlignment="1">
      <alignment horizontal="center" vertical="center"/>
    </xf>
    <xf numFmtId="0" fontId="3" fillId="12" borderId="29" xfId="0" applyFont="1" applyFill="1" applyBorder="1" applyAlignment="1">
      <alignment horizontal="center" vertical="center"/>
    </xf>
    <xf numFmtId="0" fontId="3" fillId="12" borderId="31" xfId="0" applyFont="1" applyFill="1" applyBorder="1" applyAlignment="1">
      <alignment horizontal="center" vertical="center"/>
    </xf>
    <xf numFmtId="0" fontId="3" fillId="12" borderId="32" xfId="0" applyFont="1" applyFill="1" applyBorder="1" applyAlignment="1">
      <alignment horizontal="center" vertical="center"/>
    </xf>
    <xf numFmtId="0" fontId="3" fillId="12" borderId="36" xfId="0" applyFont="1" applyFill="1" applyBorder="1" applyAlignment="1">
      <alignment horizontal="center" vertical="center"/>
    </xf>
    <xf numFmtId="0" fontId="3" fillId="12" borderId="38" xfId="0" applyFont="1" applyFill="1" applyBorder="1" applyAlignment="1">
      <alignment horizontal="center" vertical="center"/>
    </xf>
    <xf numFmtId="0" fontId="3" fillId="12" borderId="30" xfId="0" applyFont="1" applyFill="1" applyBorder="1" applyAlignment="1">
      <alignment horizontal="center" vertical="center"/>
    </xf>
    <xf numFmtId="0" fontId="3" fillId="12" borderId="6" xfId="0" applyFont="1" applyFill="1" applyBorder="1" applyAlignment="1">
      <alignment horizontal="center" vertical="center"/>
    </xf>
    <xf numFmtId="0" fontId="3" fillId="0" borderId="33" xfId="0" applyFont="1" applyFill="1" applyBorder="1" applyAlignment="1">
      <alignment horizontal="left" vertical="justify"/>
    </xf>
    <xf numFmtId="0" fontId="3" fillId="0" borderId="0" xfId="0" applyFont="1" applyFill="1" applyBorder="1" applyAlignment="1">
      <alignment horizontal="left" vertical="justify"/>
    </xf>
    <xf numFmtId="0" fontId="3" fillId="11" borderId="6" xfId="0" applyFont="1" applyFill="1" applyBorder="1" applyAlignment="1">
      <alignment horizontal="center" vertical="justify"/>
    </xf>
    <xf numFmtId="0" fontId="3" fillId="11" borderId="34" xfId="0" applyFont="1" applyFill="1" applyBorder="1" applyAlignment="1">
      <alignment horizontal="center" vertical="center"/>
    </xf>
    <xf numFmtId="0" fontId="3" fillId="11" borderId="40" xfId="0" applyFont="1" applyFill="1" applyBorder="1" applyAlignment="1">
      <alignment horizontal="center" vertical="center"/>
    </xf>
    <xf numFmtId="0" fontId="3" fillId="11" borderId="29" xfId="0" applyFont="1" applyFill="1" applyBorder="1" applyAlignment="1">
      <alignment horizontal="center"/>
    </xf>
    <xf numFmtId="0" fontId="3" fillId="11" borderId="30" xfId="0" applyFont="1" applyFill="1" applyBorder="1" applyAlignment="1">
      <alignment horizontal="center"/>
    </xf>
    <xf numFmtId="0" fontId="3" fillId="3" borderId="6" xfId="0" applyFont="1" applyFill="1" applyBorder="1" applyAlignment="1">
      <alignment horizontal="center" vertical="center"/>
    </xf>
    <xf numFmtId="0" fontId="3" fillId="3" borderId="6" xfId="0" applyFont="1" applyFill="1" applyBorder="1" applyAlignment="1">
      <alignment horizontal="center"/>
    </xf>
    <xf numFmtId="0" fontId="1" fillId="9" borderId="6" xfId="0" applyFont="1" applyFill="1" applyBorder="1" applyAlignment="1">
      <alignment horizontal="center" vertical="center"/>
    </xf>
    <xf numFmtId="0" fontId="0" fillId="0" borderId="6" xfId="0" applyFont="1" applyBorder="1" applyAlignment="1">
      <alignment horizontal="center" vertical="center"/>
    </xf>
    <xf numFmtId="0" fontId="3" fillId="3" borderId="29" xfId="0" applyFont="1" applyFill="1" applyBorder="1" applyAlignment="1">
      <alignment horizontal="center" vertical="center"/>
    </xf>
    <xf numFmtId="0" fontId="3" fillId="3" borderId="30" xfId="0" applyFont="1" applyFill="1" applyBorder="1" applyAlignment="1">
      <alignment horizontal="center" vertical="center"/>
    </xf>
    <xf numFmtId="0" fontId="3" fillId="3" borderId="31" xfId="0" applyFont="1" applyFill="1" applyBorder="1" applyAlignment="1">
      <alignment horizontal="center" vertical="center"/>
    </xf>
    <xf numFmtId="0" fontId="1" fillId="3" borderId="6" xfId="0" applyFont="1" applyFill="1" applyBorder="1" applyAlignment="1">
      <alignment horizontal="justify" vertical="center"/>
    </xf>
    <xf numFmtId="0" fontId="1" fillId="3" borderId="34" xfId="0" applyFont="1" applyFill="1" applyBorder="1" applyAlignment="1">
      <alignment horizontal="center" vertical="center"/>
    </xf>
    <xf numFmtId="0" fontId="1" fillId="3" borderId="40" xfId="0" applyFont="1" applyFill="1" applyBorder="1" applyAlignment="1">
      <alignment horizontal="center" vertical="center"/>
    </xf>
    <xf numFmtId="0" fontId="1" fillId="3" borderId="29" xfId="0" applyFont="1" applyFill="1" applyBorder="1" applyAlignment="1">
      <alignment horizontal="center" vertical="center"/>
    </xf>
    <xf numFmtId="0" fontId="1" fillId="3" borderId="30" xfId="0" applyFont="1" applyFill="1" applyBorder="1" applyAlignment="1">
      <alignment horizontal="center" vertical="center"/>
    </xf>
    <xf numFmtId="0" fontId="1" fillId="9" borderId="32" xfId="0" applyFont="1" applyFill="1" applyBorder="1" applyAlignment="1">
      <alignment horizontal="center" vertical="center"/>
    </xf>
    <xf numFmtId="0" fontId="1" fillId="9" borderId="38" xfId="0" applyFont="1" applyFill="1" applyBorder="1" applyAlignment="1">
      <alignment horizontal="center" vertical="center"/>
    </xf>
    <xf numFmtId="0" fontId="1" fillId="9" borderId="29" xfId="0" applyFont="1" applyFill="1" applyBorder="1" applyAlignment="1">
      <alignment horizontal="center" vertical="center"/>
    </xf>
    <xf numFmtId="0" fontId="1" fillId="9" borderId="30" xfId="0" applyFont="1" applyFill="1" applyBorder="1" applyAlignment="1">
      <alignment horizontal="center" vertical="center"/>
    </xf>
    <xf numFmtId="0" fontId="1" fillId="9" borderId="31" xfId="0" applyFont="1" applyFill="1" applyBorder="1" applyAlignment="1">
      <alignment horizontal="center" vertical="center"/>
    </xf>
    <xf numFmtId="0" fontId="3" fillId="0" borderId="35" xfId="0" applyFont="1" applyBorder="1" applyAlignment="1">
      <alignment vertical="top"/>
    </xf>
    <xf numFmtId="0" fontId="1" fillId="9" borderId="32" xfId="0" applyFont="1" applyFill="1" applyBorder="1" applyAlignment="1">
      <alignment horizontal="center" vertical="center" wrapText="1"/>
    </xf>
    <xf numFmtId="0" fontId="1" fillId="9" borderId="38" xfId="0" applyFont="1" applyFill="1" applyBorder="1" applyAlignment="1">
      <alignment horizontal="center" vertical="center" wrapText="1"/>
    </xf>
    <xf numFmtId="0" fontId="3" fillId="5" borderId="29" xfId="0" applyFont="1" applyFill="1" applyBorder="1" applyAlignment="1">
      <alignment horizontal="center" vertical="center"/>
    </xf>
    <xf numFmtId="0" fontId="3" fillId="5" borderId="3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29" xfId="0" applyFont="1" applyFill="1" applyBorder="1" applyAlignment="1">
      <alignment horizontal="center"/>
    </xf>
    <xf numFmtId="0" fontId="3" fillId="5" borderId="30" xfId="0" applyFont="1" applyFill="1" applyBorder="1" applyAlignment="1">
      <alignment horizontal="center"/>
    </xf>
    <xf numFmtId="0" fontId="3" fillId="5" borderId="31" xfId="0" applyFont="1" applyFill="1" applyBorder="1" applyAlignment="1">
      <alignment horizontal="center"/>
    </xf>
    <xf numFmtId="0" fontId="3" fillId="8" borderId="29" xfId="0" applyFont="1" applyFill="1" applyBorder="1" applyAlignment="1">
      <alignment horizontal="center" wrapText="1"/>
    </xf>
    <xf numFmtId="0" fontId="3" fillId="8" borderId="30" xfId="0" applyFont="1" applyFill="1" applyBorder="1" applyAlignment="1">
      <alignment horizontal="center" wrapText="1"/>
    </xf>
    <xf numFmtId="0" fontId="3" fillId="8" borderId="31" xfId="0" applyFont="1" applyFill="1" applyBorder="1" applyAlignment="1">
      <alignment horizontal="center" wrapText="1"/>
    </xf>
    <xf numFmtId="0" fontId="3" fillId="8" borderId="29" xfId="0" applyFont="1" applyFill="1" applyBorder="1" applyAlignment="1">
      <alignment horizontal="center"/>
    </xf>
    <xf numFmtId="0" fontId="3" fillId="8" borderId="30" xfId="0" applyFont="1" applyFill="1" applyBorder="1" applyAlignment="1">
      <alignment horizontal="center"/>
    </xf>
    <xf numFmtId="0" fontId="3" fillId="8" borderId="31" xfId="0" applyFont="1" applyFill="1" applyBorder="1" applyAlignment="1">
      <alignment horizontal="center"/>
    </xf>
    <xf numFmtId="0" fontId="3" fillId="8" borderId="29" xfId="0" applyFont="1" applyFill="1" applyBorder="1" applyAlignment="1">
      <alignment horizontal="center" vertical="center"/>
    </xf>
    <xf numFmtId="0" fontId="3" fillId="8" borderId="30" xfId="0" applyFont="1" applyFill="1" applyBorder="1" applyAlignment="1">
      <alignment horizontal="center" vertical="center"/>
    </xf>
    <xf numFmtId="0" fontId="3" fillId="8" borderId="31" xfId="0" applyFont="1" applyFill="1" applyBorder="1" applyAlignment="1">
      <alignment horizontal="center" vertical="center"/>
    </xf>
    <xf numFmtId="0" fontId="3" fillId="7" borderId="29" xfId="0" applyFont="1" applyFill="1" applyBorder="1" applyAlignment="1">
      <alignment horizontal="center" wrapText="1"/>
    </xf>
    <xf numFmtId="0" fontId="3" fillId="7" borderId="30" xfId="0" applyFont="1" applyFill="1" applyBorder="1" applyAlignment="1">
      <alignment horizontal="center" wrapText="1"/>
    </xf>
    <xf numFmtId="0" fontId="3" fillId="7" borderId="31" xfId="0" applyFont="1" applyFill="1" applyBorder="1" applyAlignment="1">
      <alignment horizontal="center" wrapText="1"/>
    </xf>
    <xf numFmtId="0" fontId="3" fillId="7" borderId="29" xfId="0" applyFont="1" applyFill="1" applyBorder="1" applyAlignment="1">
      <alignment horizontal="center"/>
    </xf>
    <xf numFmtId="0" fontId="3" fillId="7" borderId="30" xfId="0" applyFont="1" applyFill="1" applyBorder="1" applyAlignment="1">
      <alignment horizontal="center"/>
    </xf>
    <xf numFmtId="0" fontId="3" fillId="7" borderId="31" xfId="0" applyFont="1" applyFill="1" applyBorder="1" applyAlignment="1">
      <alignment horizontal="center"/>
    </xf>
    <xf numFmtId="49" fontId="3" fillId="0" borderId="0" xfId="0" applyNumberFormat="1" applyFont="1" applyFill="1" applyBorder="1" applyAlignment="1"/>
    <xf numFmtId="0" fontId="3" fillId="3" borderId="6" xfId="0" applyFont="1" applyFill="1" applyBorder="1" applyAlignment="1">
      <alignment horizontal="center" vertical="center" wrapText="1"/>
    </xf>
    <xf numFmtId="0" fontId="3" fillId="4" borderId="6" xfId="0" applyFont="1" applyFill="1" applyBorder="1" applyAlignment="1">
      <alignment horizontal="center"/>
    </xf>
    <xf numFmtId="49" fontId="1" fillId="0" borderId="20" xfId="0" applyNumberFormat="1" applyFont="1" applyBorder="1" applyAlignment="1">
      <alignment horizontal="left" vertical="justify"/>
    </xf>
    <xf numFmtId="49" fontId="1" fillId="0" borderId="15" xfId="0" applyNumberFormat="1" applyFont="1" applyBorder="1" applyAlignment="1">
      <alignment horizontal="justify" vertical="justify"/>
    </xf>
    <xf numFmtId="49" fontId="1" fillId="0" borderId="16" xfId="0" applyNumberFormat="1" applyFont="1" applyBorder="1" applyAlignment="1">
      <alignment horizontal="justify" vertical="justify"/>
    </xf>
    <xf numFmtId="49" fontId="1" fillId="0" borderId="17" xfId="0" applyNumberFormat="1" applyFont="1" applyBorder="1" applyAlignment="1">
      <alignment horizontal="justify" vertical="justify"/>
    </xf>
    <xf numFmtId="49" fontId="1" fillId="0" borderId="18" xfId="0" applyNumberFormat="1" applyFont="1" applyBorder="1" applyAlignment="1">
      <alignment horizontal="justify" vertical="justify"/>
    </xf>
    <xf numFmtId="0" fontId="2" fillId="2" borderId="0" xfId="0" applyFont="1" applyFill="1" applyAlignment="1">
      <alignment horizontal="center"/>
    </xf>
    <xf numFmtId="0" fontId="3" fillId="0" borderId="0" xfId="0" applyFont="1" applyAlignment="1">
      <alignment horizontal="right"/>
    </xf>
    <xf numFmtId="49" fontId="1" fillId="0" borderId="3" xfId="0" applyNumberFormat="1" applyFont="1" applyBorder="1" applyAlignment="1">
      <alignment horizontal="justify" vertical="center"/>
    </xf>
    <xf numFmtId="49" fontId="1" fillId="0" borderId="4" xfId="0" applyNumberFormat="1" applyFont="1" applyBorder="1" applyAlignment="1">
      <alignment horizontal="justify" vertical="center"/>
    </xf>
    <xf numFmtId="49" fontId="1" fillId="13" borderId="6" xfId="0" applyNumberFormat="1" applyFont="1" applyFill="1" applyBorder="1" applyAlignment="1">
      <alignment horizontal="justify" vertical="center"/>
    </xf>
    <xf numFmtId="49" fontId="1" fillId="13" borderId="7" xfId="0" applyNumberFormat="1" applyFont="1" applyFill="1" applyBorder="1" applyAlignment="1">
      <alignment horizontal="justify" vertical="center"/>
    </xf>
    <xf numFmtId="49" fontId="1" fillId="0" borderId="9" xfId="0" applyNumberFormat="1" applyFont="1" applyBorder="1" applyAlignment="1">
      <alignment horizontal="left" vertical="justify"/>
    </xf>
    <xf numFmtId="49" fontId="1" fillId="0" borderId="10" xfId="0" applyNumberFormat="1" applyFont="1" applyBorder="1" applyAlignment="1">
      <alignment horizontal="left" vertical="justify"/>
    </xf>
    <xf numFmtId="0" fontId="3" fillId="3" borderId="11" xfId="0" applyFont="1" applyFill="1" applyBorder="1" applyAlignment="1">
      <alignment horizontal="center" vertical="center"/>
    </xf>
    <xf numFmtId="0" fontId="3" fillId="3" borderId="12" xfId="0" applyFont="1" applyFill="1" applyBorder="1" applyAlignment="1">
      <alignment horizontal="center" vertical="center"/>
    </xf>
    <xf numFmtId="0" fontId="3" fillId="3" borderId="13"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20</xdr:col>
      <xdr:colOff>154782</xdr:colOff>
      <xdr:row>120</xdr:row>
      <xdr:rowOff>250032</xdr:rowOff>
    </xdr:from>
    <xdr:to>
      <xdr:col>23</xdr:col>
      <xdr:colOff>133350</xdr:colOff>
      <xdr:row>120</xdr:row>
      <xdr:rowOff>250032</xdr:rowOff>
    </xdr:to>
    <xdr:sp macro="" textlink="">
      <xdr:nvSpPr>
        <xdr:cNvPr id="2" name="Text Box 22"/>
        <xdr:cNvSpPr txBox="1">
          <a:spLocks noChangeArrowheads="1"/>
        </xdr:cNvSpPr>
      </xdr:nvSpPr>
      <xdr:spPr bwMode="auto">
        <a:xfrm>
          <a:off x="19547682" y="27443907"/>
          <a:ext cx="2455068"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3" name="Text Box 31"/>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4" name="Text Box 32"/>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5" name="Text Box 33"/>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6" name="Text Box 34"/>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7" name="Text Box 35"/>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8" name="Text Box 36"/>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9" name="Text Box 37"/>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10" name="Text Box 38"/>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6</xdr:col>
      <xdr:colOff>457200</xdr:colOff>
      <xdr:row>124</xdr:row>
      <xdr:rowOff>0</xdr:rowOff>
    </xdr:from>
    <xdr:to>
      <xdr:col>11</xdr:col>
      <xdr:colOff>133350</xdr:colOff>
      <xdr:row>124</xdr:row>
      <xdr:rowOff>0</xdr:rowOff>
    </xdr:to>
    <xdr:sp macro="" textlink="">
      <xdr:nvSpPr>
        <xdr:cNvPr id="11" name="Text Box 39"/>
        <xdr:cNvSpPr txBox="1">
          <a:spLocks noChangeArrowheads="1"/>
        </xdr:cNvSpPr>
      </xdr:nvSpPr>
      <xdr:spPr bwMode="auto">
        <a:xfrm>
          <a:off x="8601075" y="28279725"/>
          <a:ext cx="33432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63</xdr:row>
      <xdr:rowOff>0</xdr:rowOff>
    </xdr:from>
    <xdr:to>
      <xdr:col>11</xdr:col>
      <xdr:colOff>0</xdr:colOff>
      <xdr:row>63</xdr:row>
      <xdr:rowOff>0</xdr:rowOff>
    </xdr:to>
    <xdr:sp macro="" textlink="">
      <xdr:nvSpPr>
        <xdr:cNvPr id="12" name="Text Box 88"/>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63</xdr:row>
      <xdr:rowOff>0</xdr:rowOff>
    </xdr:from>
    <xdr:to>
      <xdr:col>11</xdr:col>
      <xdr:colOff>0</xdr:colOff>
      <xdr:row>63</xdr:row>
      <xdr:rowOff>0</xdr:rowOff>
    </xdr:to>
    <xdr:sp macro="" textlink="">
      <xdr:nvSpPr>
        <xdr:cNvPr id="13" name="Text Box 89"/>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7</xdr:col>
      <xdr:colOff>457200</xdr:colOff>
      <xdr:row>63</xdr:row>
      <xdr:rowOff>0</xdr:rowOff>
    </xdr:from>
    <xdr:to>
      <xdr:col>11</xdr:col>
      <xdr:colOff>0</xdr:colOff>
      <xdr:row>63</xdr:row>
      <xdr:rowOff>0</xdr:rowOff>
    </xdr:to>
    <xdr:sp macro="" textlink="">
      <xdr:nvSpPr>
        <xdr:cNvPr id="14" name="Text Box 90"/>
        <xdr:cNvSpPr txBox="1">
          <a:spLocks noChangeArrowheads="1"/>
        </xdr:cNvSpPr>
      </xdr:nvSpPr>
      <xdr:spPr bwMode="auto">
        <a:xfrm>
          <a:off x="9420225" y="15106650"/>
          <a:ext cx="23907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15" name="Text Box 85"/>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16" name="Text Box 86"/>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17" name="Text Box 87"/>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18" name="Text Box 88"/>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19" name="Text Box 89"/>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20" name="Text Box 90"/>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21" name="Text Box 91"/>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22" name="Text Box 92"/>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twoCellAnchor>
    <xdr:from>
      <xdr:col>1</xdr:col>
      <xdr:colOff>457200</xdr:colOff>
      <xdr:row>69</xdr:row>
      <xdr:rowOff>0</xdr:rowOff>
    </xdr:from>
    <xdr:to>
      <xdr:col>5</xdr:col>
      <xdr:colOff>0</xdr:colOff>
      <xdr:row>69</xdr:row>
      <xdr:rowOff>0</xdr:rowOff>
    </xdr:to>
    <xdr:sp macro="" textlink="">
      <xdr:nvSpPr>
        <xdr:cNvPr id="23" name="Text Box 93"/>
        <xdr:cNvSpPr txBox="1">
          <a:spLocks noChangeArrowheads="1"/>
        </xdr:cNvSpPr>
      </xdr:nvSpPr>
      <xdr:spPr bwMode="auto">
        <a:xfrm>
          <a:off x="4848225" y="16363950"/>
          <a:ext cx="2505075" cy="0"/>
        </a:xfrm>
        <a:prstGeom prst="rect">
          <a:avLst/>
        </a:prstGeom>
        <a:solidFill>
          <a:srgbClr val="FFFFFF"/>
        </a:solidFill>
        <a:ln w="9525">
          <a:noFill/>
          <a:miter lim="800000"/>
          <a:headEnd/>
          <a:tailEnd/>
        </a:ln>
      </xdr:spPr>
      <xdr:txBody>
        <a:bodyPr vertOverflow="clip" wrap="square" lIns="91440" tIns="45720" rIns="91440" bIns="45720" anchor="t" upright="1"/>
        <a:lstStyle/>
        <a:p>
          <a:pPr algn="l" rtl="0">
            <a:defRPr sz="1000"/>
          </a:pPr>
          <a:r>
            <a:rPr lang="es-MX" sz="1000" b="0" i="0" strike="noStrike">
              <a:solidFill>
                <a:srgbClr val="000000"/>
              </a:solidFill>
              <a:latin typeface="Arial"/>
              <a:cs typeface="Arial"/>
            </a:rPr>
            <a:t>¥ </a:t>
          </a:r>
          <a:r>
            <a:rPr lang="es-MX" sz="900" b="0" i="0" strike="noStrike">
              <a:solidFill>
                <a:srgbClr val="000000"/>
              </a:solidFill>
              <a:latin typeface="Arial"/>
              <a:cs typeface="Arial"/>
            </a:rPr>
            <a:t>Información  exclusivamente del primer ciclo del 2003.</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E311"/>
  <sheetViews>
    <sheetView tabSelected="1" topLeftCell="A205" zoomScale="68" zoomScaleNormal="68" zoomScaleSheetLayoutView="70" zoomScalePageLayoutView="70" workbookViewId="0">
      <selection activeCell="S220" sqref="S220"/>
    </sheetView>
  </sheetViews>
  <sheetFormatPr baseColWidth="10" defaultColWidth="7.625" defaultRowHeight="16.5" x14ac:dyDescent="0.3"/>
  <cols>
    <col min="1" max="1" width="57.625" style="1" customWidth="1"/>
    <col min="2" max="2" width="8" style="1" customWidth="1"/>
    <col min="3" max="3" width="10.25" style="1" customWidth="1"/>
    <col min="4" max="4" width="8.375" style="1" customWidth="1"/>
    <col min="5" max="5" width="9.25" style="1" bestFit="1" customWidth="1"/>
    <col min="6" max="6" width="10.375" style="1" bestFit="1" customWidth="1"/>
    <col min="7" max="7" width="10.75" style="1" bestFit="1" customWidth="1"/>
    <col min="8" max="8" width="8" style="1" bestFit="1" customWidth="1"/>
    <col min="9" max="9" width="9.375" style="1" customWidth="1"/>
    <col min="10" max="10" width="11" style="1" customWidth="1"/>
    <col min="11" max="11" width="10.25" style="1" customWidth="1"/>
    <col min="12" max="12" width="9.75" style="1" customWidth="1"/>
    <col min="13" max="13" width="10.5" style="1" customWidth="1"/>
    <col min="14" max="14" width="9.5" style="1" customWidth="1"/>
    <col min="15" max="15" width="8.625" style="1" bestFit="1" customWidth="1"/>
    <col min="16" max="16" width="11.625" style="1" customWidth="1"/>
    <col min="17" max="17" width="10.75" style="1" customWidth="1"/>
    <col min="18" max="18" width="14.625" style="1" bestFit="1" customWidth="1"/>
    <col min="19" max="19" width="22.25" style="1" customWidth="1"/>
    <col min="20" max="20" width="20.375" style="1" customWidth="1"/>
    <col min="21" max="21" width="13.375" style="1" customWidth="1"/>
    <col min="22" max="23" width="10.125" style="1" customWidth="1"/>
    <col min="24" max="24" width="9.625" style="1" customWidth="1"/>
    <col min="25" max="25" width="10.625" style="1" customWidth="1"/>
    <col min="26" max="28" width="8.875" style="1" customWidth="1"/>
    <col min="29" max="29" width="5.875" style="1" customWidth="1"/>
    <col min="30" max="30" width="8.625" style="1" customWidth="1"/>
    <col min="31" max="31" width="6.625" style="1" customWidth="1"/>
    <col min="32" max="33" width="5" style="1" customWidth="1"/>
    <col min="34" max="16384" width="7.625" style="1"/>
  </cols>
  <sheetData>
    <row r="3" spans="1:24" x14ac:dyDescent="0.3">
      <c r="B3" s="417" t="s">
        <v>0</v>
      </c>
      <c r="C3" s="417"/>
      <c r="D3" s="417"/>
      <c r="E3" s="417"/>
      <c r="F3" s="417"/>
      <c r="G3" s="417"/>
      <c r="H3" s="417"/>
      <c r="I3" s="417"/>
      <c r="J3" s="417"/>
      <c r="K3" s="417"/>
      <c r="L3" s="417"/>
      <c r="M3" s="417"/>
      <c r="N3" s="417"/>
      <c r="O3" s="417"/>
      <c r="P3" s="417"/>
      <c r="Q3" s="417"/>
      <c r="R3" s="417"/>
      <c r="S3" s="417"/>
    </row>
    <row r="5" spans="1:24" x14ac:dyDescent="0.3">
      <c r="C5" s="418" t="s">
        <v>1</v>
      </c>
      <c r="D5" s="418"/>
      <c r="E5" s="418"/>
      <c r="F5" s="418"/>
      <c r="G5" s="418"/>
      <c r="H5" s="2" t="s">
        <v>230</v>
      </c>
      <c r="I5" s="3"/>
      <c r="J5" s="3"/>
      <c r="K5" s="3"/>
      <c r="L5" s="3"/>
      <c r="M5" s="3"/>
      <c r="N5" s="3"/>
      <c r="O5" s="3"/>
      <c r="P5" s="3"/>
      <c r="Q5" s="3"/>
      <c r="R5" s="3"/>
      <c r="S5" s="3"/>
      <c r="T5" s="3"/>
      <c r="U5" s="3"/>
      <c r="V5" s="4"/>
      <c r="W5" s="4"/>
      <c r="X5" s="4"/>
    </row>
    <row r="6" spans="1:24" ht="17.25" thickBot="1" x14ac:dyDescent="0.35"/>
    <row r="7" spans="1:24" ht="17.25" thickTop="1" x14ac:dyDescent="0.3">
      <c r="A7" s="5" t="s">
        <v>2</v>
      </c>
      <c r="B7" s="419" t="s">
        <v>239</v>
      </c>
      <c r="C7" s="419"/>
      <c r="D7" s="419"/>
      <c r="E7" s="419"/>
      <c r="F7" s="419"/>
      <c r="G7" s="419"/>
      <c r="H7" s="419"/>
      <c r="I7" s="419"/>
      <c r="J7" s="419"/>
      <c r="K7" s="419"/>
      <c r="L7" s="419"/>
      <c r="M7" s="419"/>
      <c r="N7" s="419"/>
      <c r="O7" s="419"/>
      <c r="P7" s="419"/>
      <c r="Q7" s="420"/>
    </row>
    <row r="8" spans="1:24" x14ac:dyDescent="0.3">
      <c r="A8" s="6" t="s">
        <v>3</v>
      </c>
      <c r="B8" s="421" t="s">
        <v>238</v>
      </c>
      <c r="C8" s="421"/>
      <c r="D8" s="421"/>
      <c r="E8" s="421"/>
      <c r="F8" s="421"/>
      <c r="G8" s="421"/>
      <c r="H8" s="421"/>
      <c r="I8" s="421"/>
      <c r="J8" s="421"/>
      <c r="K8" s="421"/>
      <c r="L8" s="421"/>
      <c r="M8" s="421"/>
      <c r="N8" s="421"/>
      <c r="O8" s="421"/>
      <c r="P8" s="421"/>
      <c r="Q8" s="422"/>
    </row>
    <row r="9" spans="1:24" ht="17.25" thickBot="1" x14ac:dyDescent="0.35">
      <c r="A9" s="7" t="s">
        <v>4</v>
      </c>
      <c r="B9" s="423" t="s">
        <v>236</v>
      </c>
      <c r="C9" s="423"/>
      <c r="D9" s="423"/>
      <c r="E9" s="423"/>
      <c r="F9" s="423"/>
      <c r="G9" s="423"/>
      <c r="H9" s="423"/>
      <c r="I9" s="423"/>
      <c r="J9" s="423"/>
      <c r="K9" s="423"/>
      <c r="L9" s="423"/>
      <c r="M9" s="423"/>
      <c r="N9" s="423"/>
      <c r="O9" s="423"/>
      <c r="P9" s="423"/>
      <c r="Q9" s="424"/>
    </row>
    <row r="10" spans="1:24" ht="17.25" thickTop="1" x14ac:dyDescent="0.3">
      <c r="A10" s="8"/>
      <c r="B10" s="9"/>
      <c r="C10" s="9"/>
      <c r="D10" s="9"/>
      <c r="E10" s="9"/>
      <c r="F10" s="9"/>
      <c r="G10" s="9"/>
      <c r="H10" s="9"/>
      <c r="I10" s="9"/>
      <c r="J10" s="9"/>
      <c r="K10" s="9"/>
      <c r="L10" s="9"/>
      <c r="M10" s="9"/>
      <c r="N10" s="9"/>
      <c r="O10" s="9"/>
      <c r="P10" s="9"/>
      <c r="Q10" s="9"/>
    </row>
    <row r="11" spans="1:24" x14ac:dyDescent="0.3">
      <c r="A11" s="10" t="s">
        <v>5</v>
      </c>
      <c r="B11" s="11"/>
      <c r="C11" s="12"/>
      <c r="D11" s="12"/>
      <c r="E11" s="12"/>
      <c r="F11" s="12"/>
      <c r="G11" s="12"/>
      <c r="H11" s="12"/>
      <c r="I11" s="12"/>
      <c r="J11" s="12"/>
      <c r="K11" s="12"/>
      <c r="L11" s="12"/>
      <c r="M11" s="12"/>
      <c r="N11" s="12"/>
      <c r="O11" s="12"/>
      <c r="P11" s="12"/>
      <c r="Q11" s="12"/>
    </row>
    <row r="12" spans="1:24" ht="36.75" customHeight="1" x14ac:dyDescent="0.3">
      <c r="A12" s="10" t="s">
        <v>6</v>
      </c>
      <c r="B12" s="272" t="s">
        <v>216</v>
      </c>
      <c r="C12" s="12"/>
      <c r="D12" s="12"/>
      <c r="E12" s="12"/>
      <c r="F12" s="12"/>
      <c r="G12" s="12"/>
      <c r="H12" s="12"/>
      <c r="I12" s="12"/>
      <c r="J12" s="12"/>
      <c r="K12" s="12"/>
      <c r="L12" s="12"/>
      <c r="M12" s="12"/>
      <c r="N12" s="12"/>
      <c r="O12" s="12"/>
      <c r="P12" s="12"/>
      <c r="Q12" s="12"/>
    </row>
    <row r="13" spans="1:24" ht="17.25" thickBot="1" x14ac:dyDescent="0.35">
      <c r="A13" s="13"/>
      <c r="B13" s="12"/>
      <c r="C13" s="12"/>
      <c r="D13" s="12"/>
      <c r="E13" s="12"/>
      <c r="F13" s="12"/>
      <c r="G13" s="12"/>
      <c r="H13" s="12"/>
      <c r="I13" s="12"/>
      <c r="J13" s="12"/>
      <c r="K13" s="12"/>
      <c r="L13" s="12"/>
      <c r="M13" s="12"/>
      <c r="N13" s="12"/>
      <c r="O13" s="12"/>
      <c r="P13" s="12"/>
      <c r="Q13" s="12"/>
    </row>
    <row r="14" spans="1:24" ht="52.5" customHeight="1" thickBot="1" x14ac:dyDescent="0.35">
      <c r="A14" s="425" t="s">
        <v>7</v>
      </c>
      <c r="B14" s="426"/>
      <c r="C14" s="426"/>
      <c r="D14" s="426"/>
      <c r="E14" s="426"/>
      <c r="F14" s="426"/>
      <c r="G14" s="426"/>
      <c r="H14" s="426"/>
      <c r="I14" s="426"/>
      <c r="J14" s="426"/>
      <c r="K14" s="426"/>
      <c r="L14" s="426"/>
      <c r="M14" s="426"/>
      <c r="N14" s="426"/>
      <c r="O14" s="426"/>
      <c r="P14" s="426"/>
      <c r="Q14" s="427"/>
      <c r="R14" s="14" t="s">
        <v>8</v>
      </c>
      <c r="S14" s="14" t="s">
        <v>9</v>
      </c>
      <c r="T14" s="297" t="s">
        <v>10</v>
      </c>
    </row>
    <row r="15" spans="1:24" ht="17.25" thickBot="1" x14ac:dyDescent="0.35">
      <c r="A15" s="413" t="s">
        <v>227</v>
      </c>
      <c r="B15" s="414"/>
      <c r="C15" s="414"/>
      <c r="D15" s="414"/>
      <c r="E15" s="414"/>
      <c r="F15" s="414"/>
      <c r="G15" s="414"/>
      <c r="H15" s="414"/>
      <c r="I15" s="414"/>
      <c r="J15" s="414"/>
      <c r="K15" s="414"/>
      <c r="L15" s="414"/>
      <c r="M15" s="414"/>
      <c r="N15" s="414"/>
      <c r="O15" s="414"/>
      <c r="P15" s="414"/>
      <c r="Q15" s="414"/>
      <c r="R15" s="15" t="s">
        <v>231</v>
      </c>
      <c r="S15" s="296" t="s">
        <v>233</v>
      </c>
      <c r="T15" s="298" t="s">
        <v>241</v>
      </c>
    </row>
    <row r="16" spans="1:24" ht="17.25" thickBot="1" x14ac:dyDescent="0.35">
      <c r="A16" s="415" t="s">
        <v>228</v>
      </c>
      <c r="B16" s="416"/>
      <c r="C16" s="416"/>
      <c r="D16" s="416"/>
      <c r="E16" s="416"/>
      <c r="F16" s="416"/>
      <c r="G16" s="416"/>
      <c r="H16" s="416"/>
      <c r="I16" s="416"/>
      <c r="J16" s="416"/>
      <c r="K16" s="416"/>
      <c r="L16" s="416"/>
      <c r="M16" s="416"/>
      <c r="N16" s="416"/>
      <c r="O16" s="416"/>
      <c r="P16" s="416"/>
      <c r="Q16" s="416"/>
      <c r="R16" s="15" t="s">
        <v>231</v>
      </c>
      <c r="S16" s="15" t="s">
        <v>233</v>
      </c>
      <c r="T16" s="298" t="s">
        <v>240</v>
      </c>
    </row>
    <row r="17" spans="1:21" ht="17.25" thickBot="1" x14ac:dyDescent="0.35">
      <c r="A17" s="415" t="s">
        <v>229</v>
      </c>
      <c r="B17" s="416"/>
      <c r="C17" s="416"/>
      <c r="D17" s="416"/>
      <c r="E17" s="416"/>
      <c r="F17" s="416"/>
      <c r="G17" s="416"/>
      <c r="H17" s="416"/>
      <c r="I17" s="416"/>
      <c r="J17" s="416"/>
      <c r="K17" s="416"/>
      <c r="L17" s="416"/>
      <c r="M17" s="416"/>
      <c r="N17" s="416"/>
      <c r="O17" s="416"/>
      <c r="P17" s="416"/>
      <c r="Q17" s="416"/>
      <c r="R17" s="15" t="s">
        <v>231</v>
      </c>
      <c r="S17" s="15" t="s">
        <v>233</v>
      </c>
      <c r="T17" s="299" t="s">
        <v>242</v>
      </c>
    </row>
    <row r="18" spans="1:21" x14ac:dyDescent="0.3">
      <c r="A18" s="412" t="s">
        <v>11</v>
      </c>
      <c r="B18" s="412"/>
      <c r="C18" s="412"/>
      <c r="D18" s="412"/>
      <c r="E18" s="412"/>
      <c r="F18" s="412"/>
      <c r="G18" s="412"/>
      <c r="H18" s="412"/>
      <c r="I18" s="412"/>
      <c r="J18" s="412"/>
      <c r="K18" s="412"/>
      <c r="L18" s="412"/>
      <c r="M18" s="412"/>
      <c r="N18" s="412"/>
      <c r="O18" s="412"/>
      <c r="P18" s="412"/>
      <c r="Q18" s="412"/>
      <c r="R18" s="412"/>
      <c r="S18" s="412"/>
      <c r="T18" s="412"/>
    </row>
    <row r="20" spans="1:21" x14ac:dyDescent="0.3">
      <c r="A20" s="410" t="s">
        <v>12</v>
      </c>
      <c r="B20" s="410" t="s">
        <v>13</v>
      </c>
      <c r="C20" s="410" t="s">
        <v>14</v>
      </c>
      <c r="D20" s="410" t="s">
        <v>15</v>
      </c>
      <c r="E20" s="369" t="s">
        <v>16</v>
      </c>
      <c r="F20" s="369"/>
      <c r="G20" s="369"/>
      <c r="H20" s="369"/>
      <c r="I20" s="369"/>
      <c r="J20" s="410" t="s">
        <v>17</v>
      </c>
      <c r="K20" s="368" t="s">
        <v>18</v>
      </c>
      <c r="L20" s="368"/>
      <c r="M20" s="368"/>
      <c r="N20" s="410" t="s">
        <v>19</v>
      </c>
      <c r="O20" s="411" t="s">
        <v>20</v>
      </c>
      <c r="P20" s="411"/>
      <c r="Q20" s="411"/>
      <c r="R20" s="411"/>
      <c r="S20" s="410" t="s">
        <v>21</v>
      </c>
      <c r="T20" s="410" t="s">
        <v>22</v>
      </c>
      <c r="U20" s="410" t="s">
        <v>10</v>
      </c>
    </row>
    <row r="21" spans="1:21" x14ac:dyDescent="0.3">
      <c r="A21" s="410"/>
      <c r="B21" s="410"/>
      <c r="C21" s="410"/>
      <c r="D21" s="410"/>
      <c r="E21" s="410" t="s">
        <v>23</v>
      </c>
      <c r="F21" s="410" t="s">
        <v>24</v>
      </c>
      <c r="G21" s="410" t="s">
        <v>25</v>
      </c>
      <c r="H21" s="410" t="s">
        <v>26</v>
      </c>
      <c r="I21" s="410" t="s">
        <v>27</v>
      </c>
      <c r="J21" s="410"/>
      <c r="K21" s="368"/>
      <c r="L21" s="368"/>
      <c r="M21" s="368"/>
      <c r="N21" s="410"/>
      <c r="O21" s="411" t="s">
        <v>28</v>
      </c>
      <c r="P21" s="411"/>
      <c r="Q21" s="411" t="s">
        <v>29</v>
      </c>
      <c r="R21" s="411"/>
      <c r="S21" s="410"/>
      <c r="T21" s="410"/>
      <c r="U21" s="410"/>
    </row>
    <row r="22" spans="1:21" ht="39.75" customHeight="1" x14ac:dyDescent="0.3">
      <c r="A22" s="410"/>
      <c r="B22" s="410"/>
      <c r="C22" s="410"/>
      <c r="D22" s="410"/>
      <c r="E22" s="410" t="s">
        <v>23</v>
      </c>
      <c r="F22" s="410" t="s">
        <v>24</v>
      </c>
      <c r="G22" s="410" t="s">
        <v>25</v>
      </c>
      <c r="H22" s="410" t="s">
        <v>30</v>
      </c>
      <c r="I22" s="410" t="s">
        <v>27</v>
      </c>
      <c r="J22" s="410"/>
      <c r="K22" s="17" t="s">
        <v>31</v>
      </c>
      <c r="L22" s="17" t="s">
        <v>32</v>
      </c>
      <c r="M22" s="17" t="s">
        <v>33</v>
      </c>
      <c r="N22" s="410"/>
      <c r="O22" s="18" t="s">
        <v>34</v>
      </c>
      <c r="P22" s="18" t="s">
        <v>35</v>
      </c>
      <c r="Q22" s="18" t="s">
        <v>36</v>
      </c>
      <c r="R22" s="18" t="s">
        <v>37</v>
      </c>
      <c r="S22" s="410"/>
      <c r="T22" s="410"/>
      <c r="U22" s="410"/>
    </row>
    <row r="23" spans="1:21" x14ac:dyDescent="0.3">
      <c r="A23" s="19" t="s">
        <v>214</v>
      </c>
      <c r="B23" s="20"/>
      <c r="C23" s="21"/>
      <c r="D23" s="21" t="s">
        <v>215</v>
      </c>
      <c r="E23" s="21"/>
      <c r="F23" s="22">
        <v>1</v>
      </c>
      <c r="G23" s="22"/>
      <c r="H23" s="22"/>
      <c r="I23" s="22"/>
      <c r="J23" s="22">
        <v>687</v>
      </c>
      <c r="K23" s="22" t="s">
        <v>216</v>
      </c>
      <c r="L23" s="22"/>
      <c r="M23" s="22"/>
      <c r="N23" s="22" t="s">
        <v>216</v>
      </c>
      <c r="O23" s="21"/>
      <c r="P23" s="21"/>
      <c r="Q23" s="21"/>
      <c r="R23" s="21"/>
      <c r="S23" s="21" t="s">
        <v>231</v>
      </c>
      <c r="T23" s="21" t="s">
        <v>232</v>
      </c>
      <c r="U23" s="300">
        <v>562100006</v>
      </c>
    </row>
    <row r="24" spans="1:21" x14ac:dyDescent="0.3">
      <c r="A24" s="23" t="s">
        <v>218</v>
      </c>
      <c r="B24" s="24"/>
      <c r="C24" s="16"/>
      <c r="D24" s="16" t="s">
        <v>215</v>
      </c>
      <c r="E24" s="16"/>
      <c r="F24" s="25">
        <v>1</v>
      </c>
      <c r="G24" s="25"/>
      <c r="H24" s="25"/>
      <c r="I24" s="25"/>
      <c r="J24" s="25">
        <v>165</v>
      </c>
      <c r="K24" s="25" t="s">
        <v>216</v>
      </c>
      <c r="L24" s="25"/>
      <c r="M24" s="25"/>
      <c r="N24" s="25"/>
      <c r="O24" s="16"/>
      <c r="P24" s="16"/>
      <c r="Q24" s="16"/>
      <c r="R24" s="16"/>
      <c r="S24" s="16" t="s">
        <v>231</v>
      </c>
      <c r="T24" s="21" t="s">
        <v>232</v>
      </c>
      <c r="U24" s="301">
        <v>561200001</v>
      </c>
    </row>
    <row r="25" spans="1:21" x14ac:dyDescent="0.3">
      <c r="A25" s="23" t="s">
        <v>219</v>
      </c>
      <c r="B25" s="24"/>
      <c r="C25" s="16"/>
      <c r="D25" s="16" t="s">
        <v>215</v>
      </c>
      <c r="E25" s="16"/>
      <c r="F25" s="25">
        <v>1</v>
      </c>
      <c r="G25" s="25"/>
      <c r="H25" s="25"/>
      <c r="I25" s="25"/>
      <c r="J25" s="25">
        <v>378</v>
      </c>
      <c r="K25" s="25" t="s">
        <v>216</v>
      </c>
      <c r="L25" s="25"/>
      <c r="M25" s="25"/>
      <c r="N25" s="25"/>
      <c r="O25" s="16"/>
      <c r="P25" s="16"/>
      <c r="Q25" s="16"/>
      <c r="R25" s="16"/>
      <c r="S25" s="16" t="s">
        <v>231</v>
      </c>
      <c r="T25" s="21" t="s">
        <v>232</v>
      </c>
      <c r="U25" s="301">
        <v>561100060</v>
      </c>
    </row>
    <row r="26" spans="1:21" x14ac:dyDescent="0.3">
      <c r="A26" s="23" t="s">
        <v>220</v>
      </c>
      <c r="B26" s="24"/>
      <c r="C26" s="16"/>
      <c r="D26" s="16" t="s">
        <v>215</v>
      </c>
      <c r="E26" s="16"/>
      <c r="F26" s="25">
        <v>1</v>
      </c>
      <c r="G26" s="25"/>
      <c r="H26" s="25"/>
      <c r="I26" s="25"/>
      <c r="J26" s="25">
        <v>267</v>
      </c>
      <c r="K26" s="25" t="s">
        <v>216</v>
      </c>
      <c r="L26" s="25"/>
      <c r="M26" s="25"/>
      <c r="N26" s="25"/>
      <c r="O26" s="16"/>
      <c r="P26" s="16"/>
      <c r="Q26" s="16"/>
      <c r="R26" s="16"/>
      <c r="S26" s="16" t="s">
        <v>231</v>
      </c>
      <c r="T26" s="21" t="s">
        <v>232</v>
      </c>
      <c r="U26" s="301">
        <v>552100003</v>
      </c>
    </row>
    <row r="27" spans="1:21" x14ac:dyDescent="0.3">
      <c r="A27" s="23" t="s">
        <v>217</v>
      </c>
      <c r="B27" s="24" t="s">
        <v>182</v>
      </c>
      <c r="C27" s="16">
        <v>2013</v>
      </c>
      <c r="D27" s="16" t="s">
        <v>234</v>
      </c>
      <c r="E27" s="16">
        <v>1</v>
      </c>
      <c r="F27" s="25"/>
      <c r="G27" s="25"/>
      <c r="H27" s="25"/>
      <c r="I27" s="25"/>
      <c r="J27" s="25">
        <v>10</v>
      </c>
      <c r="K27" s="25"/>
      <c r="L27" s="25"/>
      <c r="M27" s="25"/>
      <c r="N27" s="25"/>
      <c r="O27" s="25"/>
      <c r="P27" s="25"/>
      <c r="Q27" s="25"/>
      <c r="R27" s="16"/>
      <c r="S27" s="16" t="s">
        <v>231</v>
      </c>
      <c r="T27" s="21" t="s">
        <v>232</v>
      </c>
      <c r="U27" s="301">
        <v>461200006</v>
      </c>
    </row>
    <row r="28" spans="1:21" s="236" customFormat="1" x14ac:dyDescent="0.3">
      <c r="A28" s="23" t="s">
        <v>222</v>
      </c>
      <c r="B28" s="237"/>
      <c r="C28" s="16"/>
      <c r="D28" s="16" t="s">
        <v>215</v>
      </c>
      <c r="E28" s="16"/>
      <c r="F28" s="25"/>
      <c r="G28" s="25">
        <v>1</v>
      </c>
      <c r="H28" s="25"/>
      <c r="I28" s="25"/>
      <c r="J28" s="25">
        <v>36</v>
      </c>
      <c r="K28" s="25"/>
      <c r="L28" s="25"/>
      <c r="M28" s="25"/>
      <c r="N28" s="25"/>
      <c r="O28" s="25"/>
      <c r="P28" s="25"/>
      <c r="Q28" s="25" t="s">
        <v>216</v>
      </c>
      <c r="R28" s="16"/>
      <c r="S28" s="16" t="s">
        <v>231</v>
      </c>
      <c r="T28" s="21" t="s">
        <v>232</v>
      </c>
      <c r="U28" s="301">
        <v>662100011</v>
      </c>
    </row>
    <row r="29" spans="1:21" s="236" customFormat="1" x14ac:dyDescent="0.3">
      <c r="A29" s="23" t="s">
        <v>223</v>
      </c>
      <c r="B29" s="237"/>
      <c r="C29" s="16"/>
      <c r="D29" s="16" t="s">
        <v>215</v>
      </c>
      <c r="E29" s="16"/>
      <c r="F29" s="25"/>
      <c r="G29" s="25">
        <v>1</v>
      </c>
      <c r="H29" s="25"/>
      <c r="I29" s="25"/>
      <c r="J29" s="25">
        <v>9</v>
      </c>
      <c r="K29" s="25"/>
      <c r="L29" s="25"/>
      <c r="M29" s="25"/>
      <c r="N29" s="25"/>
      <c r="O29" s="25"/>
      <c r="P29" s="25"/>
      <c r="Q29" s="25" t="s">
        <v>216</v>
      </c>
      <c r="R29" s="16"/>
      <c r="S29" s="16" t="s">
        <v>231</v>
      </c>
      <c r="T29" s="21" t="s">
        <v>232</v>
      </c>
      <c r="U29" s="301">
        <v>661100023</v>
      </c>
    </row>
    <row r="30" spans="1:21" x14ac:dyDescent="0.3">
      <c r="A30" s="23" t="s">
        <v>221</v>
      </c>
      <c r="B30" s="24"/>
      <c r="C30" s="16"/>
      <c r="D30" s="16" t="s">
        <v>215</v>
      </c>
      <c r="E30" s="16"/>
      <c r="F30" s="25"/>
      <c r="G30" s="25">
        <v>1</v>
      </c>
      <c r="H30" s="25"/>
      <c r="I30" s="25"/>
      <c r="J30" s="25">
        <v>9</v>
      </c>
      <c r="K30" s="25"/>
      <c r="L30" s="25"/>
      <c r="M30" s="25"/>
      <c r="N30" s="25"/>
      <c r="O30" s="25"/>
      <c r="P30" s="25"/>
      <c r="Q30" s="25" t="s">
        <v>216</v>
      </c>
      <c r="R30" s="16"/>
      <c r="S30" s="16" t="s">
        <v>231</v>
      </c>
      <c r="T30" s="21" t="s">
        <v>232</v>
      </c>
      <c r="U30" s="301">
        <v>661200002</v>
      </c>
    </row>
    <row r="31" spans="1:21" s="236" customFormat="1" x14ac:dyDescent="0.3">
      <c r="A31" s="23" t="s">
        <v>224</v>
      </c>
      <c r="B31" s="237"/>
      <c r="C31" s="16"/>
      <c r="D31" s="16" t="s">
        <v>215</v>
      </c>
      <c r="E31" s="16"/>
      <c r="F31" s="25"/>
      <c r="G31" s="25"/>
      <c r="H31" s="25">
        <v>1</v>
      </c>
      <c r="I31" s="25"/>
      <c r="J31" s="25">
        <v>59</v>
      </c>
      <c r="K31" s="25"/>
      <c r="L31" s="25"/>
      <c r="M31" s="25"/>
      <c r="N31" s="25"/>
      <c r="O31" s="25"/>
      <c r="P31" s="25"/>
      <c r="Q31" s="25" t="s">
        <v>216</v>
      </c>
      <c r="R31" s="16"/>
      <c r="S31" s="16" t="s">
        <v>231</v>
      </c>
      <c r="T31" s="21" t="s">
        <v>232</v>
      </c>
      <c r="U31" s="303">
        <v>761100015</v>
      </c>
    </row>
    <row r="32" spans="1:21" x14ac:dyDescent="0.3">
      <c r="A32" s="23" t="s">
        <v>226</v>
      </c>
      <c r="B32" s="24"/>
      <c r="C32" s="16"/>
      <c r="D32" s="16" t="s">
        <v>215</v>
      </c>
      <c r="E32" s="16"/>
      <c r="F32" s="25"/>
      <c r="G32" s="25"/>
      <c r="H32" s="25">
        <v>1</v>
      </c>
      <c r="I32" s="25"/>
      <c r="J32" s="25">
        <v>25</v>
      </c>
      <c r="K32" s="25"/>
      <c r="L32" s="25"/>
      <c r="M32" s="25"/>
      <c r="N32" s="25"/>
      <c r="O32" s="25"/>
      <c r="P32" s="25"/>
      <c r="Q32" s="25" t="s">
        <v>216</v>
      </c>
      <c r="R32" s="16"/>
      <c r="S32" s="16" t="s">
        <v>231</v>
      </c>
      <c r="T32" s="302" t="s">
        <v>232</v>
      </c>
      <c r="U32" s="305">
        <v>752100002</v>
      </c>
    </row>
    <row r="33" spans="1:23" x14ac:dyDescent="0.3">
      <c r="A33" s="23" t="s">
        <v>225</v>
      </c>
      <c r="B33" s="24"/>
      <c r="C33" s="16"/>
      <c r="D33" s="16" t="s">
        <v>215</v>
      </c>
      <c r="E33" s="16"/>
      <c r="F33" s="25"/>
      <c r="G33" s="25"/>
      <c r="H33" s="25"/>
      <c r="I33" s="25">
        <v>1</v>
      </c>
      <c r="J33" s="25">
        <v>64</v>
      </c>
      <c r="K33" s="25"/>
      <c r="L33" s="25"/>
      <c r="M33" s="25"/>
      <c r="N33" s="25"/>
      <c r="O33" s="25"/>
      <c r="P33" s="25"/>
      <c r="Q33" s="25" t="s">
        <v>216</v>
      </c>
      <c r="R33" s="16"/>
      <c r="S33" s="16" t="s">
        <v>231</v>
      </c>
      <c r="T33" s="21" t="s">
        <v>232</v>
      </c>
      <c r="U33" s="304">
        <v>861100007</v>
      </c>
    </row>
    <row r="34" spans="1:23" x14ac:dyDescent="0.3">
      <c r="A34" s="26"/>
      <c r="B34" s="27"/>
      <c r="C34" s="28"/>
      <c r="D34" s="28"/>
      <c r="E34" s="28"/>
      <c r="F34" s="29"/>
      <c r="G34" s="29"/>
      <c r="H34" s="29"/>
      <c r="I34" s="29"/>
      <c r="J34" s="29"/>
      <c r="K34" s="29"/>
      <c r="L34" s="29"/>
      <c r="M34" s="29"/>
      <c r="N34" s="29"/>
      <c r="O34" s="28"/>
      <c r="P34" s="28"/>
      <c r="Q34" s="28"/>
      <c r="R34" s="28"/>
      <c r="S34" s="28"/>
      <c r="T34" s="28"/>
      <c r="U34" s="30"/>
    </row>
    <row r="35" spans="1:23" x14ac:dyDescent="0.3">
      <c r="A35" s="409" t="s">
        <v>38</v>
      </c>
      <c r="B35" s="409"/>
      <c r="C35" s="409"/>
      <c r="D35" s="409"/>
      <c r="E35" s="409"/>
      <c r="F35" s="409"/>
      <c r="G35" s="409"/>
      <c r="H35" s="409"/>
      <c r="I35" s="409"/>
      <c r="J35" s="409"/>
      <c r="K35" s="409"/>
      <c r="L35" s="409"/>
      <c r="M35" s="409"/>
      <c r="N35" s="409"/>
    </row>
    <row r="36" spans="1:23" x14ac:dyDescent="0.3">
      <c r="A36" s="31" t="s">
        <v>39</v>
      </c>
      <c r="B36" s="31"/>
      <c r="C36" s="31"/>
      <c r="D36" s="31"/>
      <c r="E36" s="31"/>
      <c r="F36" s="31"/>
      <c r="G36" s="31"/>
      <c r="H36" s="31"/>
      <c r="I36" s="31"/>
      <c r="J36" s="31"/>
      <c r="K36" s="31"/>
      <c r="L36" s="31"/>
      <c r="M36" s="31"/>
      <c r="N36" s="31"/>
      <c r="O36" s="31"/>
      <c r="P36" s="31"/>
      <c r="Q36" s="31"/>
      <c r="R36" s="31"/>
      <c r="S36" s="31"/>
    </row>
    <row r="37" spans="1:23" x14ac:dyDescent="0.3">
      <c r="A37" s="32" t="s">
        <v>40</v>
      </c>
      <c r="B37" s="391" t="s">
        <v>23</v>
      </c>
      <c r="C37" s="392"/>
      <c r="D37" s="392"/>
      <c r="E37" s="392"/>
      <c r="F37" s="393"/>
      <c r="G37" s="31"/>
      <c r="H37" s="391" t="s">
        <v>41</v>
      </c>
      <c r="I37" s="392"/>
      <c r="J37" s="392"/>
      <c r="K37" s="392"/>
      <c r="L37" s="392"/>
      <c r="M37" s="393"/>
      <c r="N37" s="391" t="s">
        <v>42</v>
      </c>
      <c r="O37" s="392"/>
      <c r="P37" s="392"/>
      <c r="Q37" s="392"/>
      <c r="R37" s="392"/>
      <c r="S37" s="393"/>
    </row>
    <row r="38" spans="1:23" s="35" customFormat="1" x14ac:dyDescent="0.3">
      <c r="A38" s="33" t="s">
        <v>43</v>
      </c>
      <c r="B38" s="34">
        <v>2013</v>
      </c>
      <c r="C38" s="34">
        <v>2014</v>
      </c>
      <c r="D38" s="34">
        <v>2015</v>
      </c>
      <c r="E38" s="34">
        <v>2016</v>
      </c>
      <c r="F38" s="34">
        <v>2017</v>
      </c>
      <c r="G38" s="34">
        <v>2018</v>
      </c>
      <c r="H38" s="34">
        <v>2013</v>
      </c>
      <c r="I38" s="34">
        <v>2014</v>
      </c>
      <c r="J38" s="34">
        <v>2015</v>
      </c>
      <c r="K38" s="34">
        <v>2016</v>
      </c>
      <c r="L38" s="34">
        <v>2017</v>
      </c>
      <c r="M38" s="34">
        <v>2018</v>
      </c>
      <c r="N38" s="34">
        <v>2013</v>
      </c>
      <c r="O38" s="34">
        <v>2014</v>
      </c>
      <c r="P38" s="34">
        <v>2015</v>
      </c>
      <c r="Q38" s="34">
        <v>2016</v>
      </c>
      <c r="R38" s="34">
        <v>2017</v>
      </c>
      <c r="S38" s="34">
        <v>2018</v>
      </c>
    </row>
    <row r="39" spans="1:23" x14ac:dyDescent="0.3">
      <c r="A39" s="36" t="s">
        <v>44</v>
      </c>
      <c r="B39" s="37"/>
      <c r="C39" s="37"/>
      <c r="D39" s="37"/>
      <c r="E39" s="37">
        <v>1</v>
      </c>
      <c r="F39" s="37">
        <v>1</v>
      </c>
      <c r="G39" s="37">
        <v>1</v>
      </c>
      <c r="H39" s="37">
        <v>4</v>
      </c>
      <c r="I39" s="37">
        <v>4</v>
      </c>
      <c r="J39" s="37">
        <v>4</v>
      </c>
      <c r="K39" s="37">
        <v>4</v>
      </c>
      <c r="L39" s="37">
        <v>4</v>
      </c>
      <c r="M39" s="37">
        <v>4</v>
      </c>
      <c r="N39" s="37">
        <v>3</v>
      </c>
      <c r="O39" s="37">
        <v>3</v>
      </c>
      <c r="P39" s="37">
        <v>3</v>
      </c>
      <c r="Q39" s="37">
        <v>3</v>
      </c>
      <c r="R39" s="37">
        <v>3</v>
      </c>
      <c r="S39" s="38">
        <v>3</v>
      </c>
    </row>
    <row r="40" spans="1:23" x14ac:dyDescent="0.3">
      <c r="A40" s="39" t="s">
        <v>17</v>
      </c>
      <c r="B40" s="40"/>
      <c r="C40" s="40"/>
      <c r="D40" s="40"/>
      <c r="E40" s="40">
        <v>20</v>
      </c>
      <c r="F40" s="40">
        <v>30</v>
      </c>
      <c r="G40" s="40">
        <v>30</v>
      </c>
      <c r="H40" s="40">
        <v>1412</v>
      </c>
      <c r="I40" s="40">
        <v>1477</v>
      </c>
      <c r="J40" s="40">
        <v>1497</v>
      </c>
      <c r="K40" s="40">
        <v>1530</v>
      </c>
      <c r="L40" s="40">
        <v>1540</v>
      </c>
      <c r="M40" s="40">
        <v>1570</v>
      </c>
      <c r="N40" s="40">
        <v>60</v>
      </c>
      <c r="O40" s="40">
        <v>44</v>
      </c>
      <c r="P40" s="40">
        <v>54</v>
      </c>
      <c r="Q40" s="40">
        <v>60</v>
      </c>
      <c r="R40" s="40">
        <v>70</v>
      </c>
      <c r="S40" s="41">
        <v>80</v>
      </c>
    </row>
    <row r="41" spans="1:23" x14ac:dyDescent="0.3">
      <c r="A41" s="42"/>
      <c r="B41" s="43"/>
      <c r="C41" s="43"/>
      <c r="D41" s="43"/>
      <c r="E41" s="43"/>
      <c r="F41" s="43"/>
      <c r="G41" s="43"/>
      <c r="H41" s="43"/>
      <c r="I41" s="43"/>
      <c r="J41" s="43"/>
      <c r="K41" s="43"/>
      <c r="L41" s="43"/>
      <c r="M41" s="43"/>
      <c r="N41" s="43"/>
      <c r="O41" s="43"/>
      <c r="P41" s="4"/>
      <c r="Q41" s="4"/>
      <c r="R41" s="4"/>
      <c r="S41" s="4"/>
      <c r="T41" s="4"/>
      <c r="U41" s="4"/>
      <c r="V41" s="4"/>
      <c r="W41" s="4"/>
    </row>
    <row r="42" spans="1:23" x14ac:dyDescent="0.3">
      <c r="A42" s="31" t="s">
        <v>39</v>
      </c>
      <c r="B42" s="31"/>
      <c r="C42" s="31"/>
      <c r="D42" s="31"/>
      <c r="E42" s="31"/>
      <c r="F42" s="31"/>
      <c r="G42" s="31"/>
      <c r="H42" s="31"/>
      <c r="I42" s="31"/>
      <c r="J42" s="31"/>
      <c r="K42" s="31"/>
      <c r="L42" s="31"/>
      <c r="M42" s="31"/>
      <c r="N42" s="31"/>
      <c r="O42" s="31"/>
      <c r="P42" s="31"/>
      <c r="Q42" s="31"/>
      <c r="R42" s="31"/>
      <c r="S42" s="31"/>
      <c r="U42" s="1" t="s">
        <v>235</v>
      </c>
    </row>
    <row r="43" spans="1:23" x14ac:dyDescent="0.3">
      <c r="A43" s="32" t="s">
        <v>40</v>
      </c>
      <c r="B43" s="391" t="s">
        <v>45</v>
      </c>
      <c r="C43" s="392"/>
      <c r="D43" s="392"/>
      <c r="E43" s="392"/>
      <c r="F43" s="393"/>
      <c r="G43" s="31"/>
      <c r="H43" s="391" t="s">
        <v>46</v>
      </c>
      <c r="I43" s="392"/>
      <c r="J43" s="392"/>
      <c r="K43" s="392"/>
      <c r="L43" s="392"/>
      <c r="M43" s="393"/>
      <c r="N43" s="391" t="s">
        <v>47</v>
      </c>
      <c r="O43" s="392"/>
      <c r="P43" s="392"/>
      <c r="Q43" s="392"/>
      <c r="R43" s="392"/>
      <c r="S43" s="393"/>
    </row>
    <row r="44" spans="1:23" s="35" customFormat="1" x14ac:dyDescent="0.3">
      <c r="A44" s="33" t="s">
        <v>43</v>
      </c>
      <c r="B44" s="34">
        <v>2013</v>
      </c>
      <c r="C44" s="34">
        <v>2014</v>
      </c>
      <c r="D44" s="34">
        <v>2015</v>
      </c>
      <c r="E44" s="34">
        <v>2016</v>
      </c>
      <c r="F44" s="34">
        <v>2017</v>
      </c>
      <c r="G44" s="34">
        <v>2018</v>
      </c>
      <c r="H44" s="34">
        <v>2013</v>
      </c>
      <c r="I44" s="34">
        <v>2014</v>
      </c>
      <c r="J44" s="34">
        <v>2015</v>
      </c>
      <c r="K44" s="34">
        <v>2016</v>
      </c>
      <c r="L44" s="34">
        <v>2017</v>
      </c>
      <c r="M44" s="34">
        <v>2018</v>
      </c>
      <c r="N44" s="34">
        <v>2013</v>
      </c>
      <c r="O44" s="34">
        <v>2014</v>
      </c>
      <c r="P44" s="34">
        <v>2015</v>
      </c>
      <c r="Q44" s="34">
        <v>2016</v>
      </c>
      <c r="R44" s="34">
        <v>2017</v>
      </c>
      <c r="S44" s="34">
        <v>2018</v>
      </c>
    </row>
    <row r="45" spans="1:23" x14ac:dyDescent="0.3">
      <c r="A45" s="36" t="s">
        <v>44</v>
      </c>
      <c r="B45" s="37">
        <v>2</v>
      </c>
      <c r="C45" s="37">
        <v>2</v>
      </c>
      <c r="D45" s="37">
        <v>2</v>
      </c>
      <c r="E45" s="273">
        <v>2</v>
      </c>
      <c r="F45" s="273">
        <v>2</v>
      </c>
      <c r="G45" s="273">
        <v>2</v>
      </c>
      <c r="H45" s="44">
        <v>1</v>
      </c>
      <c r="I45" s="44">
        <v>1</v>
      </c>
      <c r="J45" s="44">
        <v>1</v>
      </c>
      <c r="K45" s="273">
        <v>1</v>
      </c>
      <c r="L45" s="273">
        <v>1</v>
      </c>
      <c r="M45" s="273">
        <v>1</v>
      </c>
      <c r="N45" s="45">
        <f t="shared" ref="N45:S46" si="0">SUM(B39,H39,N39,B45,H45)</f>
        <v>10</v>
      </c>
      <c r="O45" s="45">
        <f t="shared" si="0"/>
        <v>10</v>
      </c>
      <c r="P45" s="45">
        <f t="shared" si="0"/>
        <v>10</v>
      </c>
      <c r="Q45" s="45">
        <f t="shared" si="0"/>
        <v>11</v>
      </c>
      <c r="R45" s="45">
        <f t="shared" si="0"/>
        <v>11</v>
      </c>
      <c r="S45" s="46">
        <f t="shared" si="0"/>
        <v>11</v>
      </c>
    </row>
    <row r="46" spans="1:23" x14ac:dyDescent="0.3">
      <c r="A46" s="39" t="s">
        <v>17</v>
      </c>
      <c r="B46" s="40">
        <v>132</v>
      </c>
      <c r="C46" s="40">
        <v>109</v>
      </c>
      <c r="D46" s="40">
        <v>84</v>
      </c>
      <c r="E46" s="40">
        <v>90</v>
      </c>
      <c r="F46" s="40">
        <v>100</v>
      </c>
      <c r="G46" s="40">
        <v>100</v>
      </c>
      <c r="H46" s="47">
        <v>75</v>
      </c>
      <c r="I46" s="47">
        <v>75</v>
      </c>
      <c r="J46" s="274">
        <v>64</v>
      </c>
      <c r="K46" s="47">
        <v>70</v>
      </c>
      <c r="L46" s="47">
        <v>75</v>
      </c>
      <c r="M46" s="47">
        <v>80</v>
      </c>
      <c r="N46" s="48">
        <f t="shared" si="0"/>
        <v>1679</v>
      </c>
      <c r="O46" s="48">
        <f t="shared" si="0"/>
        <v>1705</v>
      </c>
      <c r="P46" s="48">
        <f t="shared" si="0"/>
        <v>1699</v>
      </c>
      <c r="Q46" s="48">
        <f t="shared" si="0"/>
        <v>1770</v>
      </c>
      <c r="R46" s="48">
        <f t="shared" si="0"/>
        <v>1815</v>
      </c>
      <c r="S46" s="49">
        <f t="shared" si="0"/>
        <v>1860</v>
      </c>
    </row>
    <row r="47" spans="1:23" x14ac:dyDescent="0.3">
      <c r="A47" s="42"/>
      <c r="B47" s="43"/>
      <c r="C47" s="43"/>
      <c r="D47" s="43"/>
      <c r="E47" s="43"/>
      <c r="F47" s="43"/>
      <c r="G47" s="43"/>
      <c r="H47" s="43"/>
      <c r="I47" s="43"/>
      <c r="J47" s="43"/>
      <c r="K47" s="4"/>
      <c r="L47" s="4"/>
      <c r="M47" s="4"/>
      <c r="N47" s="4"/>
      <c r="O47" s="4"/>
      <c r="P47" s="4"/>
      <c r="Q47" s="4"/>
      <c r="R47" s="4"/>
      <c r="S47" s="4"/>
      <c r="T47" s="4"/>
    </row>
    <row r="48" spans="1:23" x14ac:dyDescent="0.3">
      <c r="A48" s="403" t="s">
        <v>48</v>
      </c>
      <c r="B48" s="404"/>
      <c r="C48" s="404"/>
      <c r="D48" s="404"/>
      <c r="E48" s="404"/>
      <c r="F48" s="404"/>
      <c r="G48" s="404"/>
      <c r="H48" s="404"/>
      <c r="I48" s="404"/>
      <c r="J48" s="404"/>
      <c r="K48" s="404"/>
      <c r="L48" s="404"/>
      <c r="M48" s="404"/>
      <c r="N48" s="404"/>
      <c r="O48" s="404"/>
      <c r="P48" s="404"/>
      <c r="Q48" s="404"/>
      <c r="R48" s="404"/>
      <c r="S48" s="405"/>
    </row>
    <row r="49" spans="1:23" x14ac:dyDescent="0.3">
      <c r="A49" s="50" t="s">
        <v>40</v>
      </c>
      <c r="B49" s="406" t="s">
        <v>23</v>
      </c>
      <c r="C49" s="407"/>
      <c r="D49" s="407"/>
      <c r="E49" s="407"/>
      <c r="F49" s="407"/>
      <c r="G49" s="408"/>
      <c r="H49" s="406" t="s">
        <v>41</v>
      </c>
      <c r="I49" s="407"/>
      <c r="J49" s="407"/>
      <c r="K49" s="407"/>
      <c r="L49" s="407"/>
      <c r="M49" s="408"/>
      <c r="N49" s="406" t="s">
        <v>42</v>
      </c>
      <c r="O49" s="407"/>
      <c r="P49" s="407"/>
      <c r="Q49" s="407"/>
      <c r="R49" s="407"/>
      <c r="S49" s="408"/>
    </row>
    <row r="50" spans="1:23" s="35" customFormat="1" x14ac:dyDescent="0.3">
      <c r="A50" s="51" t="s">
        <v>43</v>
      </c>
      <c r="B50" s="52">
        <v>2013</v>
      </c>
      <c r="C50" s="52">
        <v>2014</v>
      </c>
      <c r="D50" s="53">
        <v>2015</v>
      </c>
      <c r="E50" s="53">
        <v>2016</v>
      </c>
      <c r="F50" s="52">
        <v>2017</v>
      </c>
      <c r="G50" s="52">
        <v>2018</v>
      </c>
      <c r="H50" s="52">
        <v>2013</v>
      </c>
      <c r="I50" s="52">
        <v>2014</v>
      </c>
      <c r="J50" s="53">
        <v>2015</v>
      </c>
      <c r="K50" s="53">
        <v>2016</v>
      </c>
      <c r="L50" s="52">
        <v>2017</v>
      </c>
      <c r="M50" s="52">
        <v>2018</v>
      </c>
      <c r="N50" s="52">
        <v>2013</v>
      </c>
      <c r="O50" s="52">
        <v>2014</v>
      </c>
      <c r="P50" s="53">
        <v>2015</v>
      </c>
      <c r="Q50" s="53">
        <v>2016</v>
      </c>
      <c r="R50" s="52">
        <v>2017</v>
      </c>
      <c r="S50" s="52">
        <v>2018</v>
      </c>
    </row>
    <row r="51" spans="1:23" x14ac:dyDescent="0.3">
      <c r="A51" s="36" t="s">
        <v>44</v>
      </c>
      <c r="B51" s="273">
        <v>1</v>
      </c>
      <c r="C51" s="273">
        <v>1</v>
      </c>
      <c r="D51" s="273">
        <v>1</v>
      </c>
      <c r="E51" s="273"/>
      <c r="F51" s="273"/>
      <c r="G51" s="273"/>
      <c r="H51" s="273"/>
      <c r="I51" s="273"/>
      <c r="J51" s="273"/>
      <c r="K51" s="273"/>
      <c r="L51" s="37"/>
      <c r="M51" s="37"/>
      <c r="N51" s="37"/>
      <c r="O51" s="37"/>
      <c r="P51" s="37"/>
      <c r="Q51" s="37"/>
      <c r="R51" s="37"/>
      <c r="S51" s="38"/>
    </row>
    <row r="52" spans="1:23" x14ac:dyDescent="0.3">
      <c r="A52" s="39" t="s">
        <v>17</v>
      </c>
      <c r="B52" s="274">
        <v>8</v>
      </c>
      <c r="C52" s="274">
        <v>15</v>
      </c>
      <c r="D52" s="274">
        <v>10</v>
      </c>
      <c r="E52" s="274"/>
      <c r="F52" s="274"/>
      <c r="G52" s="274"/>
      <c r="H52" s="274"/>
      <c r="I52" s="274"/>
      <c r="J52" s="274"/>
      <c r="K52" s="274"/>
      <c r="L52" s="40"/>
      <c r="M52" s="40"/>
      <c r="N52" s="40"/>
      <c r="O52" s="40"/>
      <c r="P52" s="40"/>
      <c r="Q52" s="40"/>
      <c r="R52" s="40"/>
      <c r="S52" s="41"/>
    </row>
    <row r="53" spans="1:23" x14ac:dyDescent="0.3">
      <c r="A53" s="54"/>
      <c r="B53" s="43"/>
      <c r="C53" s="43"/>
      <c r="D53" s="43"/>
      <c r="E53" s="43"/>
      <c r="F53" s="43"/>
      <c r="G53" s="43"/>
      <c r="H53" s="43"/>
      <c r="I53" s="43"/>
      <c r="J53" s="43"/>
      <c r="K53" s="43"/>
      <c r="L53" s="43"/>
      <c r="M53" s="43"/>
      <c r="N53" s="43"/>
      <c r="O53" s="43"/>
      <c r="P53" s="4"/>
      <c r="Q53" s="4"/>
      <c r="R53" s="4"/>
      <c r="S53" s="4"/>
      <c r="T53" s="4"/>
      <c r="U53" s="4"/>
      <c r="V53" s="4"/>
      <c r="W53" s="4"/>
    </row>
    <row r="54" spans="1:23" x14ac:dyDescent="0.3">
      <c r="A54" s="55" t="s">
        <v>48</v>
      </c>
      <c r="B54" s="55"/>
      <c r="C54" s="55"/>
      <c r="D54" s="55"/>
      <c r="E54" s="55"/>
      <c r="F54" s="55"/>
      <c r="G54" s="55"/>
      <c r="H54" s="55"/>
      <c r="I54" s="55"/>
      <c r="J54" s="55"/>
      <c r="K54" s="55"/>
      <c r="L54" s="55"/>
      <c r="M54" s="55"/>
      <c r="N54" s="55"/>
      <c r="O54" s="55"/>
      <c r="P54" s="55"/>
      <c r="Q54" s="55"/>
      <c r="R54" s="55"/>
      <c r="S54" s="55"/>
    </row>
    <row r="55" spans="1:23" x14ac:dyDescent="0.3">
      <c r="A55" s="50" t="s">
        <v>40</v>
      </c>
      <c r="B55" s="406" t="s">
        <v>45</v>
      </c>
      <c r="C55" s="407"/>
      <c r="D55" s="407"/>
      <c r="E55" s="407"/>
      <c r="F55" s="407"/>
      <c r="G55" s="408"/>
      <c r="H55" s="406" t="s">
        <v>46</v>
      </c>
      <c r="I55" s="407"/>
      <c r="J55" s="407"/>
      <c r="K55" s="407"/>
      <c r="L55" s="407"/>
      <c r="M55" s="408"/>
      <c r="N55" s="406" t="s">
        <v>47</v>
      </c>
      <c r="O55" s="407"/>
      <c r="P55" s="407"/>
      <c r="Q55" s="407"/>
      <c r="R55" s="407"/>
      <c r="S55" s="408"/>
    </row>
    <row r="56" spans="1:23" s="35" customFormat="1" x14ac:dyDescent="0.3">
      <c r="A56" s="56" t="s">
        <v>43</v>
      </c>
      <c r="B56" s="52">
        <v>2013</v>
      </c>
      <c r="C56" s="53">
        <v>2014</v>
      </c>
      <c r="D56" s="53">
        <v>2015</v>
      </c>
      <c r="E56" s="53">
        <v>2016</v>
      </c>
      <c r="F56" s="52">
        <v>2017</v>
      </c>
      <c r="G56" s="52">
        <v>2018</v>
      </c>
      <c r="H56" s="52">
        <v>2013</v>
      </c>
      <c r="I56" s="53">
        <v>2014</v>
      </c>
      <c r="J56" s="53">
        <v>2015</v>
      </c>
      <c r="K56" s="53">
        <v>2016</v>
      </c>
      <c r="L56" s="52">
        <v>2017</v>
      </c>
      <c r="M56" s="52">
        <v>2018</v>
      </c>
      <c r="N56" s="52">
        <v>2013</v>
      </c>
      <c r="O56" s="53">
        <v>2014</v>
      </c>
      <c r="P56" s="53">
        <v>2015</v>
      </c>
      <c r="Q56" s="53">
        <v>2016</v>
      </c>
      <c r="R56" s="52">
        <v>2017</v>
      </c>
      <c r="S56" s="52">
        <v>2018</v>
      </c>
    </row>
    <row r="57" spans="1:23" x14ac:dyDescent="0.3">
      <c r="A57" s="36" t="s">
        <v>44</v>
      </c>
      <c r="B57" s="273"/>
      <c r="C57" s="273"/>
      <c r="D57" s="273"/>
      <c r="E57" s="273"/>
      <c r="F57" s="273"/>
      <c r="G57" s="273"/>
      <c r="H57" s="273"/>
      <c r="I57" s="273"/>
      <c r="J57" s="273"/>
      <c r="K57" s="273"/>
      <c r="L57" s="44"/>
      <c r="M57" s="44"/>
      <c r="N57" s="45">
        <f t="shared" ref="N57:S58" si="1">SUM(B51,H51,N51,B57,H57)</f>
        <v>1</v>
      </c>
      <c r="O57" s="45">
        <f t="shared" si="1"/>
        <v>1</v>
      </c>
      <c r="P57" s="45">
        <f t="shared" si="1"/>
        <v>1</v>
      </c>
      <c r="Q57" s="45">
        <f t="shared" si="1"/>
        <v>0</v>
      </c>
      <c r="R57" s="45">
        <f t="shared" si="1"/>
        <v>0</v>
      </c>
      <c r="S57" s="46">
        <f t="shared" si="1"/>
        <v>0</v>
      </c>
    </row>
    <row r="58" spans="1:23" x14ac:dyDescent="0.3">
      <c r="A58" s="39" t="s">
        <v>17</v>
      </c>
      <c r="B58" s="274"/>
      <c r="C58" s="274"/>
      <c r="D58" s="274"/>
      <c r="E58" s="274"/>
      <c r="F58" s="274"/>
      <c r="G58" s="274"/>
      <c r="H58" s="274"/>
      <c r="I58" s="274"/>
      <c r="J58" s="274"/>
      <c r="K58" s="274"/>
      <c r="L58" s="47"/>
      <c r="M58" s="47"/>
      <c r="N58" s="48">
        <f t="shared" si="1"/>
        <v>8</v>
      </c>
      <c r="O58" s="48">
        <f t="shared" si="1"/>
        <v>15</v>
      </c>
      <c r="P58" s="48">
        <f t="shared" si="1"/>
        <v>10</v>
      </c>
      <c r="Q58" s="48">
        <f t="shared" si="1"/>
        <v>0</v>
      </c>
      <c r="R58" s="48">
        <f t="shared" si="1"/>
        <v>0</v>
      </c>
      <c r="S58" s="49">
        <f t="shared" si="1"/>
        <v>0</v>
      </c>
    </row>
    <row r="59" spans="1:23" x14ac:dyDescent="0.3">
      <c r="A59" s="57"/>
      <c r="B59" s="58"/>
      <c r="C59" s="58"/>
      <c r="D59" s="58"/>
      <c r="E59" s="58"/>
      <c r="F59" s="58"/>
      <c r="G59" s="58"/>
      <c r="H59" s="58"/>
      <c r="I59" s="58"/>
      <c r="J59" s="58"/>
      <c r="K59" s="58"/>
      <c r="L59" s="58"/>
      <c r="M59" s="58"/>
      <c r="N59" s="58"/>
      <c r="O59" s="58"/>
      <c r="P59" s="35"/>
      <c r="Q59" s="35"/>
      <c r="R59" s="4"/>
      <c r="S59" s="4"/>
      <c r="T59" s="4"/>
      <c r="U59" s="4"/>
      <c r="V59" s="4"/>
      <c r="W59" s="4"/>
    </row>
    <row r="60" spans="1:23" x14ac:dyDescent="0.3">
      <c r="A60" s="394" t="s">
        <v>49</v>
      </c>
      <c r="B60" s="395"/>
      <c r="C60" s="395"/>
      <c r="D60" s="395"/>
      <c r="E60" s="395"/>
      <c r="F60" s="395"/>
      <c r="G60" s="395"/>
      <c r="H60" s="395"/>
      <c r="I60" s="395"/>
      <c r="J60" s="395"/>
      <c r="K60" s="395"/>
      <c r="L60" s="395"/>
      <c r="M60" s="395"/>
      <c r="N60" s="395"/>
      <c r="O60" s="395"/>
      <c r="P60" s="395"/>
      <c r="Q60" s="395"/>
      <c r="R60" s="395"/>
      <c r="S60" s="396"/>
    </row>
    <row r="61" spans="1:23" x14ac:dyDescent="0.3">
      <c r="A61" s="59" t="s">
        <v>40</v>
      </c>
      <c r="B61" s="397" t="s">
        <v>23</v>
      </c>
      <c r="C61" s="398"/>
      <c r="D61" s="398"/>
      <c r="E61" s="398"/>
      <c r="F61" s="398"/>
      <c r="G61" s="399"/>
      <c r="H61" s="397" t="s">
        <v>41</v>
      </c>
      <c r="I61" s="398"/>
      <c r="J61" s="398"/>
      <c r="K61" s="398"/>
      <c r="L61" s="398"/>
      <c r="M61" s="399"/>
      <c r="N61" s="397" t="s">
        <v>42</v>
      </c>
      <c r="O61" s="398"/>
      <c r="P61" s="398"/>
      <c r="Q61" s="398"/>
      <c r="R61" s="398"/>
      <c r="S61" s="399"/>
    </row>
    <row r="62" spans="1:23" s="35" customFormat="1" x14ac:dyDescent="0.3">
      <c r="A62" s="60" t="s">
        <v>43</v>
      </c>
      <c r="B62" s="61">
        <v>2013</v>
      </c>
      <c r="C62" s="61">
        <v>2014</v>
      </c>
      <c r="D62" s="61">
        <v>2015</v>
      </c>
      <c r="E62" s="61">
        <v>2016</v>
      </c>
      <c r="F62" s="61">
        <v>2017</v>
      </c>
      <c r="G62" s="61">
        <v>2018</v>
      </c>
      <c r="H62" s="61">
        <v>2013</v>
      </c>
      <c r="I62" s="61">
        <v>2014</v>
      </c>
      <c r="J62" s="61">
        <v>2015</v>
      </c>
      <c r="K62" s="61">
        <v>2016</v>
      </c>
      <c r="L62" s="61">
        <v>2017</v>
      </c>
      <c r="M62" s="61">
        <v>2018</v>
      </c>
      <c r="N62" s="61">
        <v>2013</v>
      </c>
      <c r="O62" s="61">
        <v>2014</v>
      </c>
      <c r="P62" s="61">
        <v>2015</v>
      </c>
      <c r="Q62" s="61">
        <v>2016</v>
      </c>
      <c r="R62" s="61">
        <v>2017</v>
      </c>
      <c r="S62" s="61">
        <v>2018</v>
      </c>
    </row>
    <row r="63" spans="1:23" x14ac:dyDescent="0.3">
      <c r="A63" s="36" t="s">
        <v>44</v>
      </c>
      <c r="B63" s="62">
        <f t="shared" ref="B63:S64" si="2">SUM(B39,B51)</f>
        <v>1</v>
      </c>
      <c r="C63" s="62">
        <f t="shared" si="2"/>
        <v>1</v>
      </c>
      <c r="D63" s="62">
        <f t="shared" si="2"/>
        <v>1</v>
      </c>
      <c r="E63" s="62">
        <f t="shared" si="2"/>
        <v>1</v>
      </c>
      <c r="F63" s="62">
        <f t="shared" si="2"/>
        <v>1</v>
      </c>
      <c r="G63" s="62">
        <f t="shared" si="2"/>
        <v>1</v>
      </c>
      <c r="H63" s="62">
        <f t="shared" si="2"/>
        <v>4</v>
      </c>
      <c r="I63" s="62">
        <f t="shared" si="2"/>
        <v>4</v>
      </c>
      <c r="J63" s="62">
        <f t="shared" si="2"/>
        <v>4</v>
      </c>
      <c r="K63" s="62">
        <f t="shared" si="2"/>
        <v>4</v>
      </c>
      <c r="L63" s="62">
        <f t="shared" si="2"/>
        <v>4</v>
      </c>
      <c r="M63" s="62">
        <f t="shared" si="2"/>
        <v>4</v>
      </c>
      <c r="N63" s="62">
        <f t="shared" si="2"/>
        <v>3</v>
      </c>
      <c r="O63" s="62">
        <f t="shared" si="2"/>
        <v>3</v>
      </c>
      <c r="P63" s="62">
        <f t="shared" si="2"/>
        <v>3</v>
      </c>
      <c r="Q63" s="62">
        <f t="shared" si="2"/>
        <v>3</v>
      </c>
      <c r="R63" s="62">
        <f t="shared" si="2"/>
        <v>3</v>
      </c>
      <c r="S63" s="63">
        <f t="shared" si="2"/>
        <v>3</v>
      </c>
    </row>
    <row r="64" spans="1:23" x14ac:dyDescent="0.3">
      <c r="A64" s="39" t="s">
        <v>17</v>
      </c>
      <c r="B64" s="64">
        <f t="shared" si="2"/>
        <v>8</v>
      </c>
      <c r="C64" s="64">
        <f t="shared" si="2"/>
        <v>15</v>
      </c>
      <c r="D64" s="64">
        <f t="shared" si="2"/>
        <v>10</v>
      </c>
      <c r="E64" s="64">
        <f t="shared" si="2"/>
        <v>20</v>
      </c>
      <c r="F64" s="64">
        <f t="shared" si="2"/>
        <v>30</v>
      </c>
      <c r="G64" s="64">
        <f t="shared" si="2"/>
        <v>30</v>
      </c>
      <c r="H64" s="64">
        <f t="shared" si="2"/>
        <v>1412</v>
      </c>
      <c r="I64" s="64">
        <f t="shared" si="2"/>
        <v>1477</v>
      </c>
      <c r="J64" s="64">
        <f t="shared" si="2"/>
        <v>1497</v>
      </c>
      <c r="K64" s="64">
        <f t="shared" si="2"/>
        <v>1530</v>
      </c>
      <c r="L64" s="64">
        <f t="shared" si="2"/>
        <v>1540</v>
      </c>
      <c r="M64" s="64">
        <f t="shared" si="2"/>
        <v>1570</v>
      </c>
      <c r="N64" s="64">
        <f t="shared" si="2"/>
        <v>60</v>
      </c>
      <c r="O64" s="64">
        <f t="shared" si="2"/>
        <v>44</v>
      </c>
      <c r="P64" s="64">
        <f t="shared" si="2"/>
        <v>54</v>
      </c>
      <c r="Q64" s="64">
        <f t="shared" si="2"/>
        <v>60</v>
      </c>
      <c r="R64" s="64">
        <f t="shared" si="2"/>
        <v>70</v>
      </c>
      <c r="S64" s="65">
        <f t="shared" si="2"/>
        <v>80</v>
      </c>
    </row>
    <row r="65" spans="1:22" x14ac:dyDescent="0.3">
      <c r="A65" s="54"/>
      <c r="B65" s="66"/>
      <c r="C65" s="66"/>
      <c r="D65" s="66"/>
      <c r="E65" s="66"/>
      <c r="F65" s="66"/>
      <c r="G65" s="66"/>
      <c r="H65" s="66"/>
      <c r="I65" s="66"/>
      <c r="J65" s="66"/>
    </row>
    <row r="66" spans="1:22" x14ac:dyDescent="0.3">
      <c r="A66" s="394" t="s">
        <v>49</v>
      </c>
      <c r="B66" s="395"/>
      <c r="C66" s="395"/>
      <c r="D66" s="395"/>
      <c r="E66" s="395"/>
      <c r="F66" s="395"/>
      <c r="G66" s="395"/>
      <c r="H66" s="395"/>
      <c r="I66" s="395"/>
      <c r="J66" s="395"/>
      <c r="K66" s="395"/>
      <c r="L66" s="395"/>
      <c r="M66" s="395"/>
      <c r="N66" s="395"/>
      <c r="O66" s="395"/>
      <c r="P66" s="395"/>
      <c r="Q66" s="395"/>
      <c r="R66" s="395"/>
      <c r="S66" s="396"/>
    </row>
    <row r="67" spans="1:22" x14ac:dyDescent="0.3">
      <c r="A67" s="59" t="s">
        <v>40</v>
      </c>
      <c r="B67" s="400" t="s">
        <v>45</v>
      </c>
      <c r="C67" s="401"/>
      <c r="D67" s="401"/>
      <c r="E67" s="401"/>
      <c r="F67" s="401"/>
      <c r="G67" s="402"/>
      <c r="H67" s="397" t="s">
        <v>46</v>
      </c>
      <c r="I67" s="398"/>
      <c r="J67" s="398"/>
      <c r="K67" s="398"/>
      <c r="L67" s="398"/>
      <c r="M67" s="399"/>
      <c r="N67" s="400" t="s">
        <v>47</v>
      </c>
      <c r="O67" s="401"/>
      <c r="P67" s="401"/>
      <c r="Q67" s="401"/>
      <c r="R67" s="401"/>
      <c r="S67" s="402"/>
    </row>
    <row r="68" spans="1:22" s="35" customFormat="1" x14ac:dyDescent="0.3">
      <c r="A68" s="60" t="s">
        <v>43</v>
      </c>
      <c r="B68" s="61">
        <v>2013</v>
      </c>
      <c r="C68" s="61">
        <v>2014</v>
      </c>
      <c r="D68" s="61">
        <v>2015</v>
      </c>
      <c r="E68" s="61">
        <v>2016</v>
      </c>
      <c r="F68" s="61">
        <v>2017</v>
      </c>
      <c r="G68" s="61">
        <v>2018</v>
      </c>
      <c r="H68" s="61">
        <v>2013</v>
      </c>
      <c r="I68" s="61">
        <v>2014</v>
      </c>
      <c r="J68" s="61">
        <v>2015</v>
      </c>
      <c r="K68" s="61">
        <v>2016</v>
      </c>
      <c r="L68" s="61">
        <v>2017</v>
      </c>
      <c r="M68" s="61">
        <v>2018</v>
      </c>
      <c r="N68" s="61">
        <v>2013</v>
      </c>
      <c r="O68" s="61">
        <v>2014</v>
      </c>
      <c r="P68" s="61">
        <v>2015</v>
      </c>
      <c r="Q68" s="61">
        <v>2016</v>
      </c>
      <c r="R68" s="61">
        <v>2017</v>
      </c>
      <c r="S68" s="61">
        <v>2018</v>
      </c>
    </row>
    <row r="69" spans="1:22" x14ac:dyDescent="0.3">
      <c r="A69" s="36" t="s">
        <v>44</v>
      </c>
      <c r="B69" s="62">
        <f t="shared" ref="B69:M70" si="3">SUM(B45,B57)</f>
        <v>2</v>
      </c>
      <c r="C69" s="62">
        <f t="shared" si="3"/>
        <v>2</v>
      </c>
      <c r="D69" s="62">
        <f t="shared" si="3"/>
        <v>2</v>
      </c>
      <c r="E69" s="62">
        <v>2</v>
      </c>
      <c r="F69" s="62">
        <v>2</v>
      </c>
      <c r="G69" s="62">
        <v>2</v>
      </c>
      <c r="H69" s="62">
        <f t="shared" si="3"/>
        <v>1</v>
      </c>
      <c r="I69" s="62">
        <f t="shared" si="3"/>
        <v>1</v>
      </c>
      <c r="J69" s="62">
        <f t="shared" si="3"/>
        <v>1</v>
      </c>
      <c r="K69" s="62">
        <v>1</v>
      </c>
      <c r="L69" s="62">
        <v>1</v>
      </c>
      <c r="M69" s="62">
        <v>1</v>
      </c>
      <c r="N69" s="62">
        <f t="shared" ref="N69:S70" si="4">SUM(B63,H63,N63,B69,H69)</f>
        <v>11</v>
      </c>
      <c r="O69" s="62">
        <f t="shared" si="4"/>
        <v>11</v>
      </c>
      <c r="P69" s="62">
        <f t="shared" si="4"/>
        <v>11</v>
      </c>
      <c r="Q69" s="62">
        <f t="shared" si="4"/>
        <v>11</v>
      </c>
      <c r="R69" s="62">
        <f t="shared" si="4"/>
        <v>11</v>
      </c>
      <c r="S69" s="63">
        <f t="shared" si="4"/>
        <v>11</v>
      </c>
    </row>
    <row r="70" spans="1:22" x14ac:dyDescent="0.3">
      <c r="A70" s="39" t="s">
        <v>17</v>
      </c>
      <c r="B70" s="64">
        <f t="shared" si="3"/>
        <v>132</v>
      </c>
      <c r="C70" s="64">
        <f t="shared" si="3"/>
        <v>109</v>
      </c>
      <c r="D70" s="64">
        <f t="shared" si="3"/>
        <v>84</v>
      </c>
      <c r="E70" s="64">
        <f t="shared" si="3"/>
        <v>90</v>
      </c>
      <c r="F70" s="64">
        <f t="shared" si="3"/>
        <v>100</v>
      </c>
      <c r="G70" s="64">
        <f t="shared" si="3"/>
        <v>100</v>
      </c>
      <c r="H70" s="64">
        <f t="shared" si="3"/>
        <v>75</v>
      </c>
      <c r="I70" s="64">
        <f t="shared" si="3"/>
        <v>75</v>
      </c>
      <c r="J70" s="64">
        <f t="shared" si="3"/>
        <v>64</v>
      </c>
      <c r="K70" s="64">
        <f t="shared" si="3"/>
        <v>70</v>
      </c>
      <c r="L70" s="64">
        <f t="shared" si="3"/>
        <v>75</v>
      </c>
      <c r="M70" s="64">
        <f t="shared" si="3"/>
        <v>80</v>
      </c>
      <c r="N70" s="64">
        <f t="shared" si="4"/>
        <v>1687</v>
      </c>
      <c r="O70" s="64">
        <f t="shared" si="4"/>
        <v>1720</v>
      </c>
      <c r="P70" s="64">
        <f t="shared" si="4"/>
        <v>1709</v>
      </c>
      <c r="Q70" s="64">
        <f t="shared" si="4"/>
        <v>1770</v>
      </c>
      <c r="R70" s="64">
        <f t="shared" si="4"/>
        <v>1815</v>
      </c>
      <c r="S70" s="65">
        <f t="shared" si="4"/>
        <v>1860</v>
      </c>
    </row>
    <row r="71" spans="1:22" x14ac:dyDescent="0.3">
      <c r="A71" s="67" t="s">
        <v>50</v>
      </c>
      <c r="B71" s="66"/>
      <c r="C71" s="66"/>
      <c r="D71" s="66"/>
      <c r="E71" s="66"/>
      <c r="F71" s="66"/>
      <c r="G71" s="66"/>
      <c r="H71" s="66"/>
      <c r="I71" s="66"/>
      <c r="J71" s="66"/>
      <c r="K71" s="66"/>
      <c r="L71" s="66"/>
      <c r="M71" s="66"/>
      <c r="N71" s="66"/>
      <c r="O71" s="66"/>
      <c r="P71" s="66"/>
      <c r="Q71" s="66"/>
      <c r="R71" s="66"/>
    </row>
    <row r="72" spans="1:22" x14ac:dyDescent="0.3">
      <c r="A72" s="67"/>
      <c r="B72" s="66"/>
      <c r="C72" s="66"/>
      <c r="D72" s="66"/>
      <c r="E72" s="66"/>
      <c r="F72" s="66"/>
      <c r="G72" s="66"/>
      <c r="H72" s="66"/>
      <c r="I72" s="66"/>
      <c r="J72" s="66"/>
      <c r="K72" s="66"/>
      <c r="L72" s="66"/>
      <c r="M72" s="66"/>
      <c r="N72" s="66"/>
      <c r="O72" s="66"/>
      <c r="P72" s="66"/>
      <c r="Q72" s="66"/>
      <c r="R72" s="66"/>
    </row>
    <row r="73" spans="1:22" s="68" customFormat="1" x14ac:dyDescent="0.2">
      <c r="A73" s="388" t="s">
        <v>51</v>
      </c>
      <c r="B73" s="389"/>
      <c r="C73" s="389"/>
      <c r="D73" s="389"/>
      <c r="E73" s="389"/>
      <c r="F73" s="389"/>
      <c r="G73" s="389"/>
      <c r="H73" s="389"/>
      <c r="I73" s="389"/>
      <c r="J73" s="389"/>
      <c r="K73" s="389"/>
      <c r="L73" s="389"/>
      <c r="M73" s="389"/>
      <c r="N73" s="389"/>
      <c r="O73" s="389"/>
      <c r="P73" s="389"/>
      <c r="Q73" s="389"/>
      <c r="R73" s="389"/>
      <c r="S73" s="390"/>
    </row>
    <row r="74" spans="1:22" s="68" customFormat="1" x14ac:dyDescent="0.2">
      <c r="A74" s="69"/>
      <c r="B74" s="70"/>
      <c r="C74" s="70"/>
      <c r="D74" s="70"/>
      <c r="E74" s="70"/>
      <c r="F74" s="70"/>
      <c r="G74" s="70"/>
      <c r="H74" s="70"/>
      <c r="I74" s="70"/>
      <c r="J74" s="70"/>
      <c r="K74" s="70"/>
      <c r="L74" s="70"/>
      <c r="M74" s="70"/>
      <c r="N74" s="70"/>
      <c r="O74" s="70"/>
      <c r="P74" s="70"/>
      <c r="Q74" s="70"/>
      <c r="R74" s="70"/>
      <c r="S74" s="70"/>
      <c r="T74" s="70"/>
      <c r="U74" s="70"/>
      <c r="V74" s="70"/>
    </row>
    <row r="75" spans="1:22" s="68" customFormat="1" x14ac:dyDescent="0.3">
      <c r="A75" s="345" t="s">
        <v>52</v>
      </c>
      <c r="B75" s="391" t="s">
        <v>53</v>
      </c>
      <c r="C75" s="392"/>
      <c r="D75" s="392"/>
      <c r="E75" s="392"/>
      <c r="F75" s="392"/>
      <c r="G75" s="392"/>
      <c r="H75" s="392"/>
      <c r="I75" s="392"/>
      <c r="J75" s="392"/>
      <c r="K75" s="392"/>
      <c r="L75" s="392"/>
      <c r="M75" s="392"/>
      <c r="N75" s="392"/>
      <c r="O75" s="392"/>
      <c r="P75" s="392"/>
      <c r="Q75" s="392"/>
      <c r="R75" s="392"/>
      <c r="S75" s="393"/>
    </row>
    <row r="76" spans="1:22" s="68" customFormat="1" x14ac:dyDescent="0.3">
      <c r="A76" s="308"/>
      <c r="B76" s="391" t="s">
        <v>23</v>
      </c>
      <c r="C76" s="392"/>
      <c r="D76" s="392"/>
      <c r="E76" s="392"/>
      <c r="F76" s="392"/>
      <c r="G76" s="393"/>
      <c r="H76" s="391" t="s">
        <v>24</v>
      </c>
      <c r="I76" s="392"/>
      <c r="J76" s="392"/>
      <c r="K76" s="392"/>
      <c r="L76" s="392"/>
      <c r="M76" s="393"/>
      <c r="N76" s="391" t="s">
        <v>54</v>
      </c>
      <c r="O76" s="392"/>
      <c r="P76" s="392"/>
      <c r="Q76" s="392"/>
      <c r="R76" s="392"/>
      <c r="S76" s="393"/>
    </row>
    <row r="77" spans="1:22" s="68" customFormat="1" x14ac:dyDescent="0.2">
      <c r="A77" s="308"/>
      <c r="B77" s="71">
        <v>2013</v>
      </c>
      <c r="C77" s="71">
        <v>2014</v>
      </c>
      <c r="D77" s="72">
        <v>2015</v>
      </c>
      <c r="E77" s="72">
        <v>2016</v>
      </c>
      <c r="F77" s="71">
        <v>2017</v>
      </c>
      <c r="G77" s="71">
        <v>2018</v>
      </c>
      <c r="H77" s="71">
        <v>2013</v>
      </c>
      <c r="I77" s="71">
        <v>2014</v>
      </c>
      <c r="J77" s="72">
        <v>2015</v>
      </c>
      <c r="K77" s="72">
        <v>2016</v>
      </c>
      <c r="L77" s="71">
        <v>2017</v>
      </c>
      <c r="M77" s="71">
        <v>2018</v>
      </c>
      <c r="N77" s="71">
        <v>2013</v>
      </c>
      <c r="O77" s="71">
        <v>2014</v>
      </c>
      <c r="P77" s="72">
        <v>2015</v>
      </c>
      <c r="Q77" s="72">
        <v>2016</v>
      </c>
      <c r="R77" s="71">
        <v>2017</v>
      </c>
      <c r="S77" s="71">
        <v>2018</v>
      </c>
    </row>
    <row r="78" spans="1:22" s="68" customFormat="1" x14ac:dyDescent="0.3">
      <c r="A78" s="73" t="s">
        <v>55</v>
      </c>
      <c r="B78" s="37">
        <v>0</v>
      </c>
      <c r="C78" s="37">
        <v>0</v>
      </c>
      <c r="D78" s="37">
        <v>0</v>
      </c>
      <c r="E78" s="37"/>
      <c r="F78" s="37"/>
      <c r="G78" s="37"/>
      <c r="H78" s="37">
        <v>0</v>
      </c>
      <c r="I78" s="37">
        <v>0</v>
      </c>
      <c r="J78" s="37">
        <v>0</v>
      </c>
      <c r="K78" s="37"/>
      <c r="L78" s="37"/>
      <c r="M78" s="37"/>
      <c r="N78" s="37">
        <v>0</v>
      </c>
      <c r="O78" s="37">
        <v>0</v>
      </c>
      <c r="P78" s="37">
        <v>0</v>
      </c>
      <c r="Q78" s="37"/>
      <c r="R78" s="37"/>
      <c r="S78" s="38"/>
    </row>
    <row r="79" spans="1:22" s="68" customFormat="1" x14ac:dyDescent="0.3">
      <c r="A79" s="74" t="s">
        <v>56</v>
      </c>
      <c r="B79" s="75">
        <v>0</v>
      </c>
      <c r="C79" s="75">
        <v>0</v>
      </c>
      <c r="D79" s="75">
        <v>0</v>
      </c>
      <c r="E79" s="75"/>
      <c r="F79" s="75"/>
      <c r="G79" s="75"/>
      <c r="H79" s="16">
        <v>0</v>
      </c>
      <c r="I79" s="16">
        <v>0</v>
      </c>
      <c r="J79" s="16">
        <v>0</v>
      </c>
      <c r="K79" s="16"/>
      <c r="L79" s="75"/>
      <c r="M79" s="75"/>
      <c r="N79" s="75">
        <v>0</v>
      </c>
      <c r="O79" s="75">
        <v>0</v>
      </c>
      <c r="P79" s="75">
        <v>0</v>
      </c>
      <c r="Q79" s="75"/>
      <c r="R79" s="75"/>
      <c r="S79" s="76"/>
    </row>
    <row r="80" spans="1:22" s="68" customFormat="1" x14ac:dyDescent="0.3">
      <c r="A80" s="74" t="s">
        <v>57</v>
      </c>
      <c r="B80" s="75">
        <v>0</v>
      </c>
      <c r="C80" s="75">
        <v>0</v>
      </c>
      <c r="D80" s="75">
        <v>0</v>
      </c>
      <c r="E80" s="75"/>
      <c r="F80" s="75"/>
      <c r="G80" s="75"/>
      <c r="H80" s="75">
        <v>0</v>
      </c>
      <c r="I80" s="75">
        <v>0</v>
      </c>
      <c r="J80" s="75">
        <v>0</v>
      </c>
      <c r="K80" s="75"/>
      <c r="L80" s="75"/>
      <c r="M80" s="75"/>
      <c r="N80" s="75">
        <v>0</v>
      </c>
      <c r="O80" s="75">
        <v>0</v>
      </c>
      <c r="P80" s="75">
        <v>0</v>
      </c>
      <c r="Q80" s="75"/>
      <c r="R80" s="75"/>
      <c r="S80" s="76"/>
    </row>
    <row r="81" spans="1:28" s="68" customFormat="1" x14ac:dyDescent="0.3">
      <c r="A81" s="74" t="s">
        <v>58</v>
      </c>
      <c r="B81" s="75">
        <v>0</v>
      </c>
      <c r="C81" s="75">
        <v>0</v>
      </c>
      <c r="D81" s="75">
        <v>0</v>
      </c>
      <c r="E81" s="75"/>
      <c r="F81" s="75"/>
      <c r="G81" s="75"/>
      <c r="H81" s="75">
        <v>0</v>
      </c>
      <c r="I81" s="75">
        <v>0</v>
      </c>
      <c r="J81" s="75">
        <v>0</v>
      </c>
      <c r="K81" s="75"/>
      <c r="L81" s="75"/>
      <c r="M81" s="75"/>
      <c r="N81" s="75">
        <v>0</v>
      </c>
      <c r="O81" s="75">
        <v>0</v>
      </c>
      <c r="P81" s="75">
        <v>0</v>
      </c>
      <c r="Q81" s="75"/>
      <c r="R81" s="75"/>
      <c r="S81" s="76"/>
    </row>
    <row r="82" spans="1:28" s="68" customFormat="1" x14ac:dyDescent="0.3">
      <c r="A82" s="74" t="s">
        <v>59</v>
      </c>
      <c r="B82" s="75">
        <v>0</v>
      </c>
      <c r="C82" s="75">
        <v>0</v>
      </c>
      <c r="D82" s="75">
        <v>0</v>
      </c>
      <c r="E82" s="75"/>
      <c r="F82" s="75"/>
      <c r="G82" s="75"/>
      <c r="H82" s="75">
        <v>0</v>
      </c>
      <c r="I82" s="75">
        <v>0</v>
      </c>
      <c r="J82" s="75">
        <v>0</v>
      </c>
      <c r="K82" s="75"/>
      <c r="L82" s="75"/>
      <c r="M82" s="75"/>
      <c r="N82" s="75">
        <v>0</v>
      </c>
      <c r="O82" s="75">
        <v>0</v>
      </c>
      <c r="P82" s="75">
        <v>0</v>
      </c>
      <c r="Q82" s="75"/>
      <c r="R82" s="75"/>
      <c r="S82" s="76"/>
    </row>
    <row r="83" spans="1:28" s="68" customFormat="1" x14ac:dyDescent="0.3">
      <c r="A83" s="74" t="s">
        <v>60</v>
      </c>
      <c r="B83" s="75">
        <v>8</v>
      </c>
      <c r="C83" s="75">
        <v>15</v>
      </c>
      <c r="D83" s="75">
        <v>10</v>
      </c>
      <c r="E83" s="75">
        <v>20</v>
      </c>
      <c r="F83" s="75">
        <v>30</v>
      </c>
      <c r="G83" s="75">
        <v>30</v>
      </c>
      <c r="H83" s="75">
        <v>1412</v>
      </c>
      <c r="I83" s="75">
        <v>1477</v>
      </c>
      <c r="J83" s="75">
        <v>1497</v>
      </c>
      <c r="K83" s="75">
        <v>1530</v>
      </c>
      <c r="L83" s="75">
        <v>1540</v>
      </c>
      <c r="M83" s="75">
        <v>1570</v>
      </c>
      <c r="N83" s="75">
        <v>267</v>
      </c>
      <c r="O83" s="75">
        <v>228</v>
      </c>
      <c r="P83" s="275">
        <v>202</v>
      </c>
      <c r="Q83" s="75">
        <v>220</v>
      </c>
      <c r="R83" s="75">
        <v>235</v>
      </c>
      <c r="S83" s="76">
        <v>250</v>
      </c>
    </row>
    <row r="84" spans="1:28" s="68" customFormat="1" x14ac:dyDescent="0.3">
      <c r="A84" s="77" t="s">
        <v>61</v>
      </c>
      <c r="B84" s="75">
        <v>0</v>
      </c>
      <c r="C84" s="75">
        <v>0</v>
      </c>
      <c r="D84" s="75">
        <v>0</v>
      </c>
      <c r="E84" s="75"/>
      <c r="F84" s="75"/>
      <c r="G84" s="75"/>
      <c r="H84" s="75">
        <v>0</v>
      </c>
      <c r="I84" s="75">
        <v>0</v>
      </c>
      <c r="J84" s="75">
        <v>0</v>
      </c>
      <c r="K84" s="75"/>
      <c r="L84" s="75"/>
      <c r="M84" s="75"/>
      <c r="N84" s="75">
        <v>0</v>
      </c>
      <c r="O84" s="75">
        <v>0</v>
      </c>
      <c r="P84" s="75">
        <v>0</v>
      </c>
      <c r="Q84" s="75"/>
      <c r="R84" s="75"/>
      <c r="S84" s="76"/>
    </row>
    <row r="85" spans="1:28" s="68" customFormat="1" x14ac:dyDescent="0.3">
      <c r="A85" s="77" t="s">
        <v>62</v>
      </c>
      <c r="B85" s="75">
        <v>0</v>
      </c>
      <c r="C85" s="75">
        <v>0</v>
      </c>
      <c r="D85" s="75">
        <v>0</v>
      </c>
      <c r="E85" s="75"/>
      <c r="F85" s="75"/>
      <c r="G85" s="75"/>
      <c r="H85" s="75">
        <v>0</v>
      </c>
      <c r="I85" s="75">
        <v>0</v>
      </c>
      <c r="J85" s="75">
        <v>0</v>
      </c>
      <c r="K85" s="75"/>
      <c r="L85" s="75"/>
      <c r="M85" s="75"/>
      <c r="N85" s="75">
        <v>0</v>
      </c>
      <c r="O85" s="75">
        <v>0</v>
      </c>
      <c r="P85" s="75">
        <v>0</v>
      </c>
      <c r="Q85" s="75"/>
      <c r="R85" s="75"/>
      <c r="S85" s="76"/>
    </row>
    <row r="86" spans="1:28" s="68" customFormat="1" x14ac:dyDescent="0.3">
      <c r="A86" s="78" t="s">
        <v>47</v>
      </c>
      <c r="B86" s="64">
        <f t="shared" ref="B86:S86" si="5">SUM(B78:B85)</f>
        <v>8</v>
      </c>
      <c r="C86" s="64">
        <f t="shared" si="5"/>
        <v>15</v>
      </c>
      <c r="D86" s="64">
        <f t="shared" si="5"/>
        <v>10</v>
      </c>
      <c r="E86" s="64">
        <f t="shared" si="5"/>
        <v>20</v>
      </c>
      <c r="F86" s="64">
        <f t="shared" si="5"/>
        <v>30</v>
      </c>
      <c r="G86" s="64">
        <f t="shared" si="5"/>
        <v>30</v>
      </c>
      <c r="H86" s="64">
        <f t="shared" si="5"/>
        <v>1412</v>
      </c>
      <c r="I86" s="64">
        <f t="shared" si="5"/>
        <v>1477</v>
      </c>
      <c r="J86" s="64">
        <f t="shared" si="5"/>
        <v>1497</v>
      </c>
      <c r="K86" s="64">
        <f t="shared" si="5"/>
        <v>1530</v>
      </c>
      <c r="L86" s="64">
        <f t="shared" si="5"/>
        <v>1540</v>
      </c>
      <c r="M86" s="64">
        <f t="shared" si="5"/>
        <v>1570</v>
      </c>
      <c r="N86" s="64">
        <f t="shared" si="5"/>
        <v>267</v>
      </c>
      <c r="O86" s="64">
        <f t="shared" si="5"/>
        <v>228</v>
      </c>
      <c r="P86" s="64">
        <f t="shared" si="5"/>
        <v>202</v>
      </c>
      <c r="Q86" s="64">
        <f t="shared" si="5"/>
        <v>220</v>
      </c>
      <c r="R86" s="64">
        <f t="shared" si="5"/>
        <v>235</v>
      </c>
      <c r="S86" s="65">
        <f t="shared" si="5"/>
        <v>250</v>
      </c>
      <c r="T86" s="79"/>
    </row>
    <row r="87" spans="1:28" s="68" customFormat="1" x14ac:dyDescent="0.3">
      <c r="A87" s="80" t="s">
        <v>50</v>
      </c>
      <c r="B87" s="80"/>
      <c r="C87" s="80"/>
      <c r="D87" s="80"/>
      <c r="E87" s="80"/>
      <c r="F87" s="80"/>
      <c r="G87" s="80"/>
      <c r="H87" s="80"/>
      <c r="I87" s="80"/>
      <c r="J87" s="80"/>
      <c r="K87" s="80"/>
      <c r="L87" s="80"/>
      <c r="M87" s="80"/>
      <c r="N87" s="80"/>
      <c r="O87" s="80"/>
      <c r="P87" s="80"/>
      <c r="Q87" s="80"/>
      <c r="R87" s="80"/>
      <c r="S87" s="80"/>
      <c r="T87" s="80"/>
      <c r="U87" s="80"/>
      <c r="V87" s="80"/>
      <c r="W87" s="79"/>
      <c r="X87" s="79"/>
      <c r="Y87" s="79"/>
      <c r="Z87" s="79"/>
    </row>
    <row r="88" spans="1:28" s="68" customFormat="1" x14ac:dyDescent="0.3">
      <c r="A88" s="81"/>
      <c r="B88" s="81"/>
      <c r="C88" s="81"/>
      <c r="D88" s="81"/>
      <c r="E88" s="81"/>
      <c r="F88" s="81"/>
      <c r="G88" s="81"/>
      <c r="H88" s="81"/>
      <c r="I88" s="81"/>
      <c r="J88" s="81"/>
      <c r="K88" s="81"/>
      <c r="L88" s="81"/>
      <c r="M88" s="81"/>
      <c r="N88" s="81"/>
      <c r="O88" s="81"/>
      <c r="P88" s="81"/>
      <c r="Q88" s="81"/>
      <c r="R88" s="81"/>
      <c r="S88" s="81"/>
      <c r="T88" s="81"/>
      <c r="U88" s="81"/>
      <c r="V88" s="81"/>
      <c r="W88" s="81"/>
      <c r="X88" s="79"/>
      <c r="Y88" s="79"/>
    </row>
    <row r="89" spans="1:28" s="68" customFormat="1" x14ac:dyDescent="0.2">
      <c r="A89" s="82" t="s">
        <v>63</v>
      </c>
      <c r="B89" s="83"/>
      <c r="C89" s="83"/>
      <c r="D89" s="83"/>
      <c r="E89" s="83"/>
      <c r="F89" s="83"/>
      <c r="G89" s="83"/>
      <c r="H89" s="83"/>
      <c r="I89" s="83"/>
      <c r="J89" s="83"/>
      <c r="K89" s="83"/>
      <c r="L89" s="83"/>
      <c r="M89" s="83"/>
      <c r="N89" s="83"/>
      <c r="O89" s="83"/>
      <c r="P89" s="83"/>
      <c r="Q89" s="83"/>
      <c r="R89" s="83"/>
      <c r="S89" s="83"/>
    </row>
    <row r="90" spans="1:28" s="68" customFormat="1" x14ac:dyDescent="0.2">
      <c r="A90" s="84"/>
      <c r="B90" s="370">
        <v>2013</v>
      </c>
      <c r="C90" s="371"/>
      <c r="D90" s="371"/>
      <c r="E90" s="370">
        <v>2014</v>
      </c>
      <c r="F90" s="371"/>
      <c r="G90" s="371"/>
      <c r="H90" s="382">
        <v>2015</v>
      </c>
      <c r="I90" s="383"/>
      <c r="J90" s="384"/>
      <c r="K90" s="383">
        <v>2016</v>
      </c>
      <c r="L90" s="383"/>
      <c r="M90" s="384"/>
      <c r="N90" s="370">
        <v>2017</v>
      </c>
      <c r="O90" s="371"/>
      <c r="P90" s="371"/>
      <c r="Q90" s="370">
        <v>2018</v>
      </c>
      <c r="R90" s="371"/>
      <c r="S90" s="371"/>
    </row>
    <row r="91" spans="1:28" s="68" customFormat="1" x14ac:dyDescent="0.3">
      <c r="A91" s="84"/>
      <c r="B91" s="85" t="s">
        <v>64</v>
      </c>
      <c r="C91" s="85" t="s">
        <v>65</v>
      </c>
      <c r="D91" s="85" t="s">
        <v>66</v>
      </c>
      <c r="E91" s="85" t="s">
        <v>64</v>
      </c>
      <c r="F91" s="85" t="s">
        <v>65</v>
      </c>
      <c r="G91" s="85" t="s">
        <v>66</v>
      </c>
      <c r="H91" s="85" t="s">
        <v>64</v>
      </c>
      <c r="I91" s="85" t="s">
        <v>65</v>
      </c>
      <c r="J91" s="85" t="s">
        <v>66</v>
      </c>
      <c r="K91" s="85" t="s">
        <v>64</v>
      </c>
      <c r="L91" s="85" t="s">
        <v>65</v>
      </c>
      <c r="M91" s="85" t="s">
        <v>66</v>
      </c>
      <c r="N91" s="85" t="s">
        <v>64</v>
      </c>
      <c r="O91" s="85" t="s">
        <v>65</v>
      </c>
      <c r="P91" s="85" t="s">
        <v>66</v>
      </c>
      <c r="Q91" s="85" t="s">
        <v>64</v>
      </c>
      <c r="R91" s="85" t="s">
        <v>65</v>
      </c>
      <c r="S91" s="85" t="s">
        <v>66</v>
      </c>
    </row>
    <row r="92" spans="1:28" s="68" customFormat="1" x14ac:dyDescent="0.3">
      <c r="A92" s="73" t="s">
        <v>67</v>
      </c>
      <c r="B92" s="86">
        <v>96</v>
      </c>
      <c r="C92" s="86">
        <v>35</v>
      </c>
      <c r="D92" s="87">
        <f>SUM(B92:C92)</f>
        <v>131</v>
      </c>
      <c r="E92" s="86">
        <v>98</v>
      </c>
      <c r="F92" s="86">
        <v>36</v>
      </c>
      <c r="G92" s="87">
        <f>SUM(E92:F92)</f>
        <v>134</v>
      </c>
      <c r="H92" s="277">
        <v>101</v>
      </c>
      <c r="I92" s="277">
        <v>37</v>
      </c>
      <c r="J92" s="87">
        <f>SUM(H92:I92)</f>
        <v>138</v>
      </c>
      <c r="K92" s="86">
        <v>101</v>
      </c>
      <c r="L92" s="86">
        <v>37</v>
      </c>
      <c r="M92" s="87">
        <f>SUM(K92:L92)</f>
        <v>138</v>
      </c>
      <c r="N92" s="86">
        <v>102</v>
      </c>
      <c r="O92" s="86">
        <v>38</v>
      </c>
      <c r="P92" s="87">
        <f>SUM(N92:O92)</f>
        <v>140</v>
      </c>
      <c r="Q92" s="86">
        <v>102</v>
      </c>
      <c r="R92" s="86">
        <v>40</v>
      </c>
      <c r="S92" s="89">
        <f>SUM(Q92:R92)</f>
        <v>142</v>
      </c>
    </row>
    <row r="93" spans="1:28" s="68" customFormat="1" x14ac:dyDescent="0.3">
      <c r="A93" s="90" t="s">
        <v>68</v>
      </c>
      <c r="B93" s="91">
        <v>48</v>
      </c>
      <c r="C93" s="91">
        <v>29</v>
      </c>
      <c r="D93" s="92">
        <f>SUM(B93:C93)</f>
        <v>77</v>
      </c>
      <c r="E93" s="91">
        <v>50</v>
      </c>
      <c r="F93" s="91">
        <v>22</v>
      </c>
      <c r="G93" s="92">
        <f>SUM(E93:F93)</f>
        <v>72</v>
      </c>
      <c r="H93" s="278">
        <v>57</v>
      </c>
      <c r="I93" s="278">
        <v>33</v>
      </c>
      <c r="J93" s="92">
        <f>SUM(H93:I93)</f>
        <v>90</v>
      </c>
      <c r="K93" s="91">
        <v>56</v>
      </c>
      <c r="L93" s="91">
        <v>36</v>
      </c>
      <c r="M93" s="92">
        <f>SUM(K93:L93)</f>
        <v>92</v>
      </c>
      <c r="N93" s="91">
        <v>56</v>
      </c>
      <c r="O93" s="91">
        <v>36</v>
      </c>
      <c r="P93" s="92">
        <f>SUM(N93:O93)</f>
        <v>92</v>
      </c>
      <c r="Q93" s="91">
        <v>56</v>
      </c>
      <c r="R93" s="91">
        <v>36</v>
      </c>
      <c r="S93" s="94">
        <f>SUM(Q93:R93)</f>
        <v>92</v>
      </c>
    </row>
    <row r="94" spans="1:28" s="68" customFormat="1" x14ac:dyDescent="0.3">
      <c r="A94" s="74" t="s">
        <v>69</v>
      </c>
      <c r="B94" s="92">
        <f>SUM(B92:B93)</f>
        <v>144</v>
      </c>
      <c r="C94" s="92">
        <f>SUM(C92:C93)</f>
        <v>64</v>
      </c>
      <c r="D94" s="92">
        <f>SUM(B94:C94)</f>
        <v>208</v>
      </c>
      <c r="E94" s="92">
        <f>SUM(E92:E93)</f>
        <v>148</v>
      </c>
      <c r="F94" s="92">
        <f>SUM(F92:F93)</f>
        <v>58</v>
      </c>
      <c r="G94" s="92">
        <f>SUM(E94:F94)</f>
        <v>206</v>
      </c>
      <c r="H94" s="92">
        <f>SUM(H92:H93)</f>
        <v>158</v>
      </c>
      <c r="I94" s="92">
        <f>SUM(I92:I93)</f>
        <v>70</v>
      </c>
      <c r="J94" s="92">
        <f>SUM(H94:I94)</f>
        <v>228</v>
      </c>
      <c r="K94" s="92">
        <f>SUM(K92:K93)</f>
        <v>157</v>
      </c>
      <c r="L94" s="92">
        <f>SUM(L92:L93)</f>
        <v>73</v>
      </c>
      <c r="M94" s="92">
        <f>SUM(K94:L94)</f>
        <v>230</v>
      </c>
      <c r="N94" s="92">
        <f>SUM(N92:N93)</f>
        <v>158</v>
      </c>
      <c r="O94" s="92">
        <f>SUM(O92:O93)</f>
        <v>74</v>
      </c>
      <c r="P94" s="92">
        <f>SUM(N94:O94)</f>
        <v>232</v>
      </c>
      <c r="Q94" s="92">
        <f>SUM(Q92:Q93)</f>
        <v>158</v>
      </c>
      <c r="R94" s="92">
        <f>SUM(R92:R93)</f>
        <v>76</v>
      </c>
      <c r="S94" s="94">
        <f>SUM(Q94:R94)</f>
        <v>234</v>
      </c>
    </row>
    <row r="95" spans="1:28" s="68" customFormat="1" x14ac:dyDescent="0.3">
      <c r="A95" s="95" t="s">
        <v>70</v>
      </c>
      <c r="B95" s="96">
        <f t="shared" ref="B95:S95" si="6">IFERROR(B92*100/B94,"")</f>
        <v>66.666666666666671</v>
      </c>
      <c r="C95" s="96">
        <f t="shared" si="6"/>
        <v>54.6875</v>
      </c>
      <c r="D95" s="96">
        <f t="shared" si="6"/>
        <v>62.980769230769234</v>
      </c>
      <c r="E95" s="96">
        <f t="shared" si="6"/>
        <v>66.21621621621621</v>
      </c>
      <c r="F95" s="96">
        <f t="shared" si="6"/>
        <v>62.068965517241381</v>
      </c>
      <c r="G95" s="96">
        <f t="shared" si="6"/>
        <v>65.048543689320383</v>
      </c>
      <c r="H95" s="96">
        <f t="shared" si="6"/>
        <v>63.924050632911396</v>
      </c>
      <c r="I95" s="96">
        <f t="shared" si="6"/>
        <v>52.857142857142854</v>
      </c>
      <c r="J95" s="96">
        <f t="shared" si="6"/>
        <v>60.526315789473685</v>
      </c>
      <c r="K95" s="96">
        <f t="shared" si="6"/>
        <v>64.331210191082803</v>
      </c>
      <c r="L95" s="96">
        <f t="shared" si="6"/>
        <v>50.684931506849317</v>
      </c>
      <c r="M95" s="96">
        <f t="shared" si="6"/>
        <v>60</v>
      </c>
      <c r="N95" s="96">
        <f t="shared" si="6"/>
        <v>64.556962025316452</v>
      </c>
      <c r="O95" s="96">
        <f t="shared" si="6"/>
        <v>51.351351351351354</v>
      </c>
      <c r="P95" s="96">
        <f t="shared" si="6"/>
        <v>60.344827586206897</v>
      </c>
      <c r="Q95" s="96">
        <f t="shared" si="6"/>
        <v>64.556962025316452</v>
      </c>
      <c r="R95" s="96">
        <f t="shared" si="6"/>
        <v>52.631578947368418</v>
      </c>
      <c r="S95" s="97">
        <f t="shared" si="6"/>
        <v>60.683760683760681</v>
      </c>
    </row>
    <row r="96" spans="1:28" s="68" customFormat="1" x14ac:dyDescent="0.2">
      <c r="A96" s="385" t="s">
        <v>50</v>
      </c>
      <c r="B96" s="385"/>
      <c r="C96" s="385"/>
      <c r="D96" s="385"/>
      <c r="E96" s="385"/>
      <c r="F96" s="385"/>
      <c r="G96" s="385"/>
      <c r="H96" s="385"/>
      <c r="I96" s="385"/>
      <c r="J96" s="385"/>
      <c r="K96" s="385"/>
      <c r="L96" s="385"/>
      <c r="M96" s="385"/>
      <c r="N96" s="385"/>
      <c r="O96" s="385"/>
      <c r="P96" s="385"/>
      <c r="Q96" s="385"/>
      <c r="R96" s="385"/>
      <c r="S96" s="385"/>
      <c r="T96" s="385"/>
      <c r="U96" s="385"/>
      <c r="V96" s="385"/>
      <c r="Z96" s="98"/>
      <c r="AA96" s="98"/>
      <c r="AB96" s="98"/>
    </row>
    <row r="97" spans="1:28" s="68" customFormat="1" x14ac:dyDescent="0.2">
      <c r="A97" s="99"/>
      <c r="B97" s="99"/>
      <c r="C97" s="99"/>
      <c r="D97" s="99"/>
      <c r="E97" s="99"/>
      <c r="F97" s="99"/>
      <c r="G97" s="99"/>
      <c r="H97" s="99"/>
      <c r="I97" s="99"/>
      <c r="J97" s="99"/>
      <c r="K97" s="99"/>
      <c r="L97" s="99"/>
      <c r="M97" s="99"/>
      <c r="N97" s="99"/>
      <c r="O97" s="99"/>
      <c r="P97" s="99"/>
      <c r="Q97" s="99"/>
      <c r="R97" s="99"/>
      <c r="S97" s="99"/>
      <c r="T97" s="99"/>
      <c r="U97" s="99"/>
      <c r="V97" s="99"/>
      <c r="W97" s="99"/>
      <c r="X97" s="99"/>
      <c r="Y97" s="99"/>
      <c r="Z97" s="99"/>
      <c r="AA97" s="99"/>
      <c r="AB97" s="99"/>
    </row>
    <row r="98" spans="1:28" s="68" customFormat="1" x14ac:dyDescent="0.2">
      <c r="A98" s="386" t="s">
        <v>71</v>
      </c>
      <c r="B98" s="370">
        <v>2013</v>
      </c>
      <c r="C98" s="371"/>
      <c r="D98" s="371"/>
      <c r="E98" s="370">
        <v>2014</v>
      </c>
      <c r="F98" s="371"/>
      <c r="G98" s="371"/>
      <c r="H98" s="382">
        <v>2015</v>
      </c>
      <c r="I98" s="383"/>
      <c r="J98" s="384"/>
      <c r="K98" s="383">
        <v>2016</v>
      </c>
      <c r="L98" s="383"/>
      <c r="M98" s="384"/>
      <c r="N98" s="370">
        <v>2017</v>
      </c>
      <c r="O98" s="371"/>
      <c r="P98" s="371"/>
      <c r="Q98" s="370">
        <v>2018</v>
      </c>
      <c r="R98" s="371"/>
      <c r="S98" s="371"/>
    </row>
    <row r="99" spans="1:28" s="68" customFormat="1" x14ac:dyDescent="0.3">
      <c r="A99" s="387"/>
      <c r="B99" s="85" t="s">
        <v>64</v>
      </c>
      <c r="C99" s="85" t="s">
        <v>65</v>
      </c>
      <c r="D99" s="85" t="s">
        <v>66</v>
      </c>
      <c r="E99" s="85" t="s">
        <v>64</v>
      </c>
      <c r="F99" s="85" t="s">
        <v>65</v>
      </c>
      <c r="G99" s="85" t="s">
        <v>66</v>
      </c>
      <c r="H99" s="85" t="s">
        <v>64</v>
      </c>
      <c r="I99" s="85" t="s">
        <v>65</v>
      </c>
      <c r="J99" s="85" t="s">
        <v>66</v>
      </c>
      <c r="K99" s="85" t="s">
        <v>64</v>
      </c>
      <c r="L99" s="85" t="s">
        <v>65</v>
      </c>
      <c r="M99" s="85" t="s">
        <v>66</v>
      </c>
      <c r="N99" s="85" t="s">
        <v>64</v>
      </c>
      <c r="O99" s="85" t="s">
        <v>65</v>
      </c>
      <c r="P99" s="85" t="s">
        <v>66</v>
      </c>
      <c r="Q99" s="85" t="s">
        <v>64</v>
      </c>
      <c r="R99" s="85" t="s">
        <v>65</v>
      </c>
      <c r="S99" s="85" t="s">
        <v>66</v>
      </c>
    </row>
    <row r="100" spans="1:28" s="68" customFormat="1" x14ac:dyDescent="0.3">
      <c r="A100" s="100" t="s">
        <v>25</v>
      </c>
      <c r="B100" s="86">
        <v>1</v>
      </c>
      <c r="C100" s="86">
        <v>2</v>
      </c>
      <c r="D100" s="87">
        <f t="shared" ref="D100:D109" si="7">+SUM(B100:C100)</f>
        <v>3</v>
      </c>
      <c r="E100" s="86">
        <v>1</v>
      </c>
      <c r="F100" s="86">
        <v>2</v>
      </c>
      <c r="G100" s="87">
        <f t="shared" ref="G100:G102" si="8">+SUM(E100:F100)</f>
        <v>3</v>
      </c>
      <c r="H100" s="88">
        <v>2</v>
      </c>
      <c r="I100" s="88">
        <v>1</v>
      </c>
      <c r="J100" s="87">
        <f>SUM(H100:I100)</f>
        <v>3</v>
      </c>
      <c r="K100" s="86">
        <v>2</v>
      </c>
      <c r="L100" s="86">
        <v>0</v>
      </c>
      <c r="M100" s="87">
        <f t="shared" ref="M100:M109" si="9">+SUM(K100:L100)</f>
        <v>2</v>
      </c>
      <c r="N100" s="86">
        <v>1</v>
      </c>
      <c r="O100" s="86">
        <v>0</v>
      </c>
      <c r="P100" s="87">
        <f t="shared" ref="P100:P102" si="10">+SUM(N100:O100)</f>
        <v>1</v>
      </c>
      <c r="Q100" s="86">
        <v>0</v>
      </c>
      <c r="R100" s="86">
        <v>0</v>
      </c>
      <c r="S100" s="89">
        <f>+SUM(Q100:R100)</f>
        <v>0</v>
      </c>
    </row>
    <row r="101" spans="1:28" s="68" customFormat="1" x14ac:dyDescent="0.3">
      <c r="A101" s="101" t="s">
        <v>26</v>
      </c>
      <c r="B101" s="91">
        <v>32</v>
      </c>
      <c r="C101" s="91">
        <v>8</v>
      </c>
      <c r="D101" s="92">
        <f t="shared" si="7"/>
        <v>40</v>
      </c>
      <c r="E101" s="91">
        <v>29</v>
      </c>
      <c r="F101" s="91">
        <v>8</v>
      </c>
      <c r="G101" s="92">
        <f t="shared" si="8"/>
        <v>37</v>
      </c>
      <c r="H101" s="93">
        <v>28</v>
      </c>
      <c r="I101" s="93">
        <v>11</v>
      </c>
      <c r="J101" s="92">
        <f t="shared" ref="J101:J102" si="11">SUM(H101:I101)</f>
        <v>39</v>
      </c>
      <c r="K101" s="91">
        <v>29</v>
      </c>
      <c r="L101" s="91">
        <v>11</v>
      </c>
      <c r="M101" s="92">
        <f t="shared" si="9"/>
        <v>40</v>
      </c>
      <c r="N101" s="91">
        <v>30</v>
      </c>
      <c r="O101" s="91">
        <v>11</v>
      </c>
      <c r="P101" s="92">
        <f t="shared" si="10"/>
        <v>41</v>
      </c>
      <c r="Q101" s="91">
        <v>31</v>
      </c>
      <c r="R101" s="91">
        <v>11</v>
      </c>
      <c r="S101" s="94">
        <f t="shared" ref="S101:S102" si="12">+SUM(Q101:R101)</f>
        <v>42</v>
      </c>
    </row>
    <row r="102" spans="1:28" s="68" customFormat="1" x14ac:dyDescent="0.3">
      <c r="A102" s="101" t="s">
        <v>27</v>
      </c>
      <c r="B102" s="91">
        <v>60</v>
      </c>
      <c r="C102" s="91">
        <v>21</v>
      </c>
      <c r="D102" s="92">
        <f t="shared" si="7"/>
        <v>81</v>
      </c>
      <c r="E102" s="91">
        <v>65</v>
      </c>
      <c r="F102" s="91">
        <v>23</v>
      </c>
      <c r="G102" s="92">
        <f t="shared" si="8"/>
        <v>88</v>
      </c>
      <c r="H102" s="93">
        <v>67</v>
      </c>
      <c r="I102" s="93">
        <v>25</v>
      </c>
      <c r="J102" s="92">
        <f t="shared" si="11"/>
        <v>92</v>
      </c>
      <c r="K102" s="91">
        <v>70</v>
      </c>
      <c r="L102" s="91">
        <v>26</v>
      </c>
      <c r="M102" s="92">
        <f t="shared" si="9"/>
        <v>96</v>
      </c>
      <c r="N102" s="91">
        <v>72</v>
      </c>
      <c r="O102" s="91">
        <v>26</v>
      </c>
      <c r="P102" s="92">
        <f t="shared" si="10"/>
        <v>98</v>
      </c>
      <c r="Q102" s="91">
        <v>73</v>
      </c>
      <c r="R102" s="91">
        <v>27</v>
      </c>
      <c r="S102" s="94">
        <f t="shared" si="12"/>
        <v>100</v>
      </c>
    </row>
    <row r="103" spans="1:28" s="68" customFormat="1" x14ac:dyDescent="0.3">
      <c r="A103" s="102" t="s">
        <v>54</v>
      </c>
      <c r="B103" s="103">
        <f t="shared" ref="B103:M103" si="13">SUM(B100:B102)</f>
        <v>93</v>
      </c>
      <c r="C103" s="103">
        <f t="shared" si="13"/>
        <v>31</v>
      </c>
      <c r="D103" s="103">
        <f t="shared" si="13"/>
        <v>124</v>
      </c>
      <c r="E103" s="103">
        <f t="shared" si="13"/>
        <v>95</v>
      </c>
      <c r="F103" s="103">
        <f>SUM(F100:F102)</f>
        <v>33</v>
      </c>
      <c r="G103" s="103">
        <f t="shared" si="13"/>
        <v>128</v>
      </c>
      <c r="H103" s="103">
        <f>SUM(H100:H102)</f>
        <v>97</v>
      </c>
      <c r="I103" s="103">
        <f>SUM(I100:I102)</f>
        <v>37</v>
      </c>
      <c r="J103" s="103">
        <f t="shared" si="13"/>
        <v>134</v>
      </c>
      <c r="K103" s="103">
        <f t="shared" si="13"/>
        <v>101</v>
      </c>
      <c r="L103" s="103">
        <f t="shared" si="13"/>
        <v>37</v>
      </c>
      <c r="M103" s="103">
        <f t="shared" si="13"/>
        <v>138</v>
      </c>
      <c r="N103" s="103">
        <f>SUM(N100:N102)</f>
        <v>103</v>
      </c>
      <c r="O103" s="103">
        <f>SUM(O100:O102)</f>
        <v>37</v>
      </c>
      <c r="P103" s="103">
        <f t="shared" ref="P103:S103" si="14">SUM(P100:P102)</f>
        <v>140</v>
      </c>
      <c r="Q103" s="103">
        <f t="shared" si="14"/>
        <v>104</v>
      </c>
      <c r="R103" s="103">
        <f t="shared" si="14"/>
        <v>38</v>
      </c>
      <c r="S103" s="104">
        <f t="shared" si="14"/>
        <v>142</v>
      </c>
    </row>
    <row r="104" spans="1:28" s="68" customFormat="1" x14ac:dyDescent="0.3">
      <c r="A104" s="102" t="s">
        <v>72</v>
      </c>
      <c r="B104" s="91">
        <v>33</v>
      </c>
      <c r="C104" s="91">
        <v>10</v>
      </c>
      <c r="D104" s="92">
        <f>SUM(B104:C104)</f>
        <v>43</v>
      </c>
      <c r="E104" s="91">
        <v>30</v>
      </c>
      <c r="F104" s="91">
        <v>10</v>
      </c>
      <c r="G104" s="92">
        <f>SUM(E104:F104)</f>
        <v>40</v>
      </c>
      <c r="H104" s="93">
        <v>30</v>
      </c>
      <c r="I104" s="93">
        <v>12</v>
      </c>
      <c r="J104" s="92">
        <f>SUM(H104:I104)</f>
        <v>42</v>
      </c>
      <c r="K104" s="91">
        <v>101</v>
      </c>
      <c r="L104" s="91">
        <v>37</v>
      </c>
      <c r="M104" s="92">
        <f>SUM(K104:L104)</f>
        <v>138</v>
      </c>
      <c r="N104" s="91">
        <v>103</v>
      </c>
      <c r="O104" s="91">
        <v>37</v>
      </c>
      <c r="P104" s="92">
        <f>SUM(N104:O104)</f>
        <v>140</v>
      </c>
      <c r="Q104" s="91">
        <v>104</v>
      </c>
      <c r="R104" s="91">
        <v>38</v>
      </c>
      <c r="S104" s="94">
        <f>SUM(Q104:R104)</f>
        <v>142</v>
      </c>
    </row>
    <row r="105" spans="1:28" s="68" customFormat="1" x14ac:dyDescent="0.3">
      <c r="A105" s="102" t="s">
        <v>73</v>
      </c>
      <c r="B105" s="91">
        <v>60</v>
      </c>
      <c r="C105" s="91">
        <v>21</v>
      </c>
      <c r="D105" s="92">
        <f>SUM(B105:C105)</f>
        <v>81</v>
      </c>
      <c r="E105" s="91">
        <v>65</v>
      </c>
      <c r="F105" s="91">
        <v>23</v>
      </c>
      <c r="G105" s="92">
        <f>SUM(E105:F105)</f>
        <v>88</v>
      </c>
      <c r="H105" s="93">
        <v>67</v>
      </c>
      <c r="I105" s="93">
        <v>25</v>
      </c>
      <c r="J105" s="92">
        <f>SUM(H105:I105)</f>
        <v>92</v>
      </c>
      <c r="K105" s="91">
        <v>70</v>
      </c>
      <c r="L105" s="91">
        <v>26</v>
      </c>
      <c r="M105" s="92">
        <f>SUM(K105:L105)</f>
        <v>96</v>
      </c>
      <c r="N105" s="91">
        <v>72</v>
      </c>
      <c r="O105" s="91">
        <v>26</v>
      </c>
      <c r="P105" s="92">
        <f>SUM(N105:O105)</f>
        <v>98</v>
      </c>
      <c r="Q105" s="91">
        <v>73</v>
      </c>
      <c r="R105" s="91">
        <v>27</v>
      </c>
      <c r="S105" s="94">
        <f>SUM(Q105:R105)</f>
        <v>100</v>
      </c>
    </row>
    <row r="106" spans="1:28" s="68" customFormat="1" x14ac:dyDescent="0.3">
      <c r="A106" s="101" t="s">
        <v>74</v>
      </c>
      <c r="B106" s="91">
        <v>35</v>
      </c>
      <c r="C106" s="91">
        <v>15</v>
      </c>
      <c r="D106" s="92">
        <f t="shared" si="7"/>
        <v>50</v>
      </c>
      <c r="E106" s="91">
        <v>43</v>
      </c>
      <c r="F106" s="91">
        <v>17</v>
      </c>
      <c r="G106" s="92">
        <f t="shared" ref="G106:G109" si="15">+SUM(E106:F106)</f>
        <v>60</v>
      </c>
      <c r="H106" s="93">
        <v>46</v>
      </c>
      <c r="I106" s="93">
        <v>19</v>
      </c>
      <c r="J106" s="92">
        <f>+SUM(H106:I106)</f>
        <v>65</v>
      </c>
      <c r="K106" s="91">
        <v>49</v>
      </c>
      <c r="L106" s="91">
        <v>20</v>
      </c>
      <c r="M106" s="92">
        <f t="shared" si="9"/>
        <v>69</v>
      </c>
      <c r="N106" s="91">
        <v>52</v>
      </c>
      <c r="O106" s="91">
        <v>21</v>
      </c>
      <c r="P106" s="92">
        <f t="shared" ref="P106:P109" si="16">+SUM(N106:O106)</f>
        <v>73</v>
      </c>
      <c r="Q106" s="91">
        <v>55</v>
      </c>
      <c r="R106" s="91">
        <v>22</v>
      </c>
      <c r="S106" s="94">
        <f t="shared" ref="S106:S109" si="17">+SUM(Q106:R106)</f>
        <v>77</v>
      </c>
    </row>
    <row r="107" spans="1:28" s="68" customFormat="1" x14ac:dyDescent="0.3">
      <c r="A107" s="101" t="s">
        <v>75</v>
      </c>
      <c r="B107" s="91">
        <v>55</v>
      </c>
      <c r="C107" s="91">
        <v>18</v>
      </c>
      <c r="D107" s="92">
        <f t="shared" si="7"/>
        <v>73</v>
      </c>
      <c r="E107" s="91">
        <v>57</v>
      </c>
      <c r="F107" s="91">
        <v>18</v>
      </c>
      <c r="G107" s="92">
        <f t="shared" si="15"/>
        <v>75</v>
      </c>
      <c r="H107" s="93">
        <v>63</v>
      </c>
      <c r="I107" s="93">
        <v>24</v>
      </c>
      <c r="J107" s="92">
        <f>+SUM(H107:I107)</f>
        <v>87</v>
      </c>
      <c r="K107" s="91">
        <v>65</v>
      </c>
      <c r="L107" s="91">
        <v>25</v>
      </c>
      <c r="M107" s="92">
        <f t="shared" si="9"/>
        <v>90</v>
      </c>
      <c r="N107" s="91">
        <v>68</v>
      </c>
      <c r="O107" s="91">
        <v>27</v>
      </c>
      <c r="P107" s="92">
        <f t="shared" si="16"/>
        <v>95</v>
      </c>
      <c r="Q107" s="91">
        <v>71</v>
      </c>
      <c r="R107" s="91">
        <v>29</v>
      </c>
      <c r="S107" s="94">
        <f t="shared" si="17"/>
        <v>100</v>
      </c>
    </row>
    <row r="108" spans="1:28" s="68" customFormat="1" x14ac:dyDescent="0.3">
      <c r="A108" s="102" t="s">
        <v>76</v>
      </c>
      <c r="B108" s="278">
        <v>96</v>
      </c>
      <c r="C108" s="278">
        <v>35</v>
      </c>
      <c r="D108" s="92">
        <f t="shared" si="7"/>
        <v>131</v>
      </c>
      <c r="E108" s="278">
        <v>98</v>
      </c>
      <c r="F108" s="278">
        <v>36</v>
      </c>
      <c r="G108" s="92">
        <f t="shared" si="15"/>
        <v>134</v>
      </c>
      <c r="H108" s="278">
        <v>101</v>
      </c>
      <c r="I108" s="278">
        <v>37</v>
      </c>
      <c r="J108" s="92">
        <f>+SUM(H108:I108)</f>
        <v>138</v>
      </c>
      <c r="K108" s="91">
        <v>101</v>
      </c>
      <c r="L108" s="91">
        <v>37</v>
      </c>
      <c r="M108" s="92">
        <f t="shared" si="9"/>
        <v>138</v>
      </c>
      <c r="N108" s="91">
        <v>102</v>
      </c>
      <c r="O108" s="91">
        <v>38</v>
      </c>
      <c r="P108" s="92">
        <f t="shared" si="16"/>
        <v>140</v>
      </c>
      <c r="Q108" s="91">
        <v>102</v>
      </c>
      <c r="R108" s="91">
        <v>40</v>
      </c>
      <c r="S108" s="94">
        <f t="shared" si="17"/>
        <v>142</v>
      </c>
    </row>
    <row r="109" spans="1:28" s="68" customFormat="1" ht="32.25" customHeight="1" x14ac:dyDescent="0.3">
      <c r="A109" s="105" t="s">
        <v>77</v>
      </c>
      <c r="B109" s="280">
        <v>45</v>
      </c>
      <c r="C109" s="280">
        <v>25</v>
      </c>
      <c r="D109" s="96">
        <f t="shared" si="7"/>
        <v>70</v>
      </c>
      <c r="E109" s="280">
        <v>45</v>
      </c>
      <c r="F109" s="280">
        <v>25</v>
      </c>
      <c r="G109" s="96">
        <f t="shared" si="15"/>
        <v>70</v>
      </c>
      <c r="H109" s="280">
        <v>50</v>
      </c>
      <c r="I109" s="280">
        <v>30</v>
      </c>
      <c r="J109" s="96">
        <f>+SUM(H109:I109)</f>
        <v>80</v>
      </c>
      <c r="K109" s="106">
        <v>75</v>
      </c>
      <c r="L109" s="106">
        <v>25</v>
      </c>
      <c r="M109" s="96">
        <f t="shared" si="9"/>
        <v>100</v>
      </c>
      <c r="N109" s="106">
        <v>85</v>
      </c>
      <c r="O109" s="106">
        <v>35</v>
      </c>
      <c r="P109" s="96">
        <f t="shared" si="16"/>
        <v>120</v>
      </c>
      <c r="Q109" s="106">
        <v>95</v>
      </c>
      <c r="R109" s="106">
        <v>45</v>
      </c>
      <c r="S109" s="97">
        <f t="shared" si="17"/>
        <v>140</v>
      </c>
    </row>
    <row r="110" spans="1:28" s="68" customFormat="1" ht="14.25" x14ac:dyDescent="0.2">
      <c r="A110" s="107"/>
    </row>
    <row r="111" spans="1:28" s="68" customFormat="1" x14ac:dyDescent="0.2">
      <c r="A111" s="380" t="s">
        <v>78</v>
      </c>
      <c r="B111" s="370">
        <v>2013</v>
      </c>
      <c r="C111" s="371"/>
      <c r="D111" s="371"/>
      <c r="E111" s="370">
        <v>2014</v>
      </c>
      <c r="F111" s="371"/>
      <c r="G111" s="371"/>
      <c r="H111" s="382">
        <v>2015</v>
      </c>
      <c r="I111" s="383"/>
      <c r="J111" s="384"/>
      <c r="K111" s="383">
        <v>2016</v>
      </c>
      <c r="L111" s="383"/>
      <c r="M111" s="384"/>
      <c r="N111" s="370">
        <v>2017</v>
      </c>
      <c r="O111" s="371"/>
      <c r="P111" s="371"/>
      <c r="Q111" s="370">
        <v>2018</v>
      </c>
      <c r="R111" s="371"/>
      <c r="S111" s="371"/>
    </row>
    <row r="112" spans="1:28" s="68" customFormat="1" x14ac:dyDescent="0.3">
      <c r="A112" s="381"/>
      <c r="B112" s="108" t="s">
        <v>79</v>
      </c>
      <c r="C112" s="108" t="s">
        <v>80</v>
      </c>
      <c r="D112" s="108" t="s">
        <v>81</v>
      </c>
      <c r="E112" s="108" t="s">
        <v>79</v>
      </c>
      <c r="F112" s="108" t="s">
        <v>80</v>
      </c>
      <c r="G112" s="108" t="s">
        <v>81</v>
      </c>
      <c r="H112" s="108" t="s">
        <v>79</v>
      </c>
      <c r="I112" s="108" t="s">
        <v>80</v>
      </c>
      <c r="J112" s="108" t="s">
        <v>81</v>
      </c>
      <c r="K112" s="108" t="s">
        <v>79</v>
      </c>
      <c r="L112" s="108" t="s">
        <v>80</v>
      </c>
      <c r="M112" s="109" t="s">
        <v>81</v>
      </c>
      <c r="N112" s="108" t="s">
        <v>79</v>
      </c>
      <c r="O112" s="108" t="s">
        <v>80</v>
      </c>
      <c r="P112" s="108" t="s">
        <v>81</v>
      </c>
      <c r="Q112" s="108" t="s">
        <v>79</v>
      </c>
      <c r="R112" s="108" t="s">
        <v>80</v>
      </c>
      <c r="S112" s="110" t="s">
        <v>81</v>
      </c>
    </row>
    <row r="113" spans="1:19" s="68" customFormat="1" x14ac:dyDescent="0.3">
      <c r="A113" s="111" t="s">
        <v>25</v>
      </c>
      <c r="B113" s="112">
        <f t="shared" ref="B113:S116" si="18">IFERROR(B100*100/B$92,"")</f>
        <v>1.0416666666666667</v>
      </c>
      <c r="C113" s="112">
        <f t="shared" si="18"/>
        <v>5.7142857142857144</v>
      </c>
      <c r="D113" s="112">
        <f t="shared" si="18"/>
        <v>2.2900763358778624</v>
      </c>
      <c r="E113" s="112">
        <f t="shared" si="18"/>
        <v>1.0204081632653061</v>
      </c>
      <c r="F113" s="112">
        <f t="shared" si="18"/>
        <v>5.5555555555555554</v>
      </c>
      <c r="G113" s="112">
        <f t="shared" si="18"/>
        <v>2.2388059701492535</v>
      </c>
      <c r="H113" s="112">
        <f t="shared" si="18"/>
        <v>1.9801980198019802</v>
      </c>
      <c r="I113" s="112">
        <f t="shared" si="18"/>
        <v>2.7027027027027026</v>
      </c>
      <c r="J113" s="112">
        <f t="shared" si="18"/>
        <v>2.1739130434782608</v>
      </c>
      <c r="K113" s="112">
        <f t="shared" si="18"/>
        <v>1.9801980198019802</v>
      </c>
      <c r="L113" s="112">
        <f t="shared" si="18"/>
        <v>0</v>
      </c>
      <c r="M113" s="112">
        <f t="shared" si="18"/>
        <v>1.4492753623188406</v>
      </c>
      <c r="N113" s="112">
        <f t="shared" si="18"/>
        <v>0.98039215686274506</v>
      </c>
      <c r="O113" s="112">
        <f t="shared" si="18"/>
        <v>0</v>
      </c>
      <c r="P113" s="112">
        <f t="shared" si="18"/>
        <v>0.7142857142857143</v>
      </c>
      <c r="Q113" s="112">
        <f t="shared" si="18"/>
        <v>0</v>
      </c>
      <c r="R113" s="112">
        <f t="shared" si="18"/>
        <v>0</v>
      </c>
      <c r="S113" s="113">
        <f t="shared" si="18"/>
        <v>0</v>
      </c>
    </row>
    <row r="114" spans="1:19" s="68" customFormat="1" x14ac:dyDescent="0.3">
      <c r="A114" s="114" t="s">
        <v>26</v>
      </c>
      <c r="B114" s="115">
        <f t="shared" si="18"/>
        <v>33.333333333333336</v>
      </c>
      <c r="C114" s="115">
        <f t="shared" si="18"/>
        <v>22.857142857142858</v>
      </c>
      <c r="D114" s="115">
        <f t="shared" si="18"/>
        <v>30.534351145038169</v>
      </c>
      <c r="E114" s="115">
        <f t="shared" si="18"/>
        <v>29.591836734693878</v>
      </c>
      <c r="F114" s="115">
        <f t="shared" si="18"/>
        <v>22.222222222222221</v>
      </c>
      <c r="G114" s="115">
        <f t="shared" si="18"/>
        <v>27.611940298507463</v>
      </c>
      <c r="H114" s="115">
        <f t="shared" si="18"/>
        <v>27.722772277227723</v>
      </c>
      <c r="I114" s="115">
        <f t="shared" si="18"/>
        <v>29.72972972972973</v>
      </c>
      <c r="J114" s="115">
        <f t="shared" si="18"/>
        <v>28.260869565217391</v>
      </c>
      <c r="K114" s="115">
        <f t="shared" si="18"/>
        <v>28.712871287128714</v>
      </c>
      <c r="L114" s="115">
        <f t="shared" si="18"/>
        <v>29.72972972972973</v>
      </c>
      <c r="M114" s="115">
        <f t="shared" si="18"/>
        <v>28.985507246376812</v>
      </c>
      <c r="N114" s="115">
        <f t="shared" si="18"/>
        <v>29.411764705882351</v>
      </c>
      <c r="O114" s="115">
        <f t="shared" si="18"/>
        <v>28.94736842105263</v>
      </c>
      <c r="P114" s="115">
        <f t="shared" si="18"/>
        <v>29.285714285714285</v>
      </c>
      <c r="Q114" s="115">
        <f t="shared" si="18"/>
        <v>30.392156862745097</v>
      </c>
      <c r="R114" s="115">
        <f t="shared" si="18"/>
        <v>27.5</v>
      </c>
      <c r="S114" s="116">
        <f t="shared" si="18"/>
        <v>29.577464788732396</v>
      </c>
    </row>
    <row r="115" spans="1:19" s="68" customFormat="1" x14ac:dyDescent="0.3">
      <c r="A115" s="114" t="s">
        <v>27</v>
      </c>
      <c r="B115" s="115">
        <f t="shared" si="18"/>
        <v>62.5</v>
      </c>
      <c r="C115" s="115">
        <f t="shared" si="18"/>
        <v>60</v>
      </c>
      <c r="D115" s="115">
        <f t="shared" si="18"/>
        <v>61.832061068702288</v>
      </c>
      <c r="E115" s="115">
        <f t="shared" si="18"/>
        <v>66.326530612244895</v>
      </c>
      <c r="F115" s="115">
        <f t="shared" si="18"/>
        <v>63.888888888888886</v>
      </c>
      <c r="G115" s="115">
        <f t="shared" si="18"/>
        <v>65.671641791044777</v>
      </c>
      <c r="H115" s="115">
        <f t="shared" si="18"/>
        <v>66.336633663366342</v>
      </c>
      <c r="I115" s="115">
        <f t="shared" si="18"/>
        <v>67.567567567567565</v>
      </c>
      <c r="J115" s="115">
        <f t="shared" si="18"/>
        <v>66.666666666666671</v>
      </c>
      <c r="K115" s="115">
        <f t="shared" si="18"/>
        <v>69.306930693069305</v>
      </c>
      <c r="L115" s="115">
        <f t="shared" si="18"/>
        <v>70.270270270270274</v>
      </c>
      <c r="M115" s="115">
        <f t="shared" si="18"/>
        <v>69.565217391304344</v>
      </c>
      <c r="N115" s="115">
        <f t="shared" si="18"/>
        <v>70.588235294117652</v>
      </c>
      <c r="O115" s="115">
        <f t="shared" si="18"/>
        <v>68.421052631578945</v>
      </c>
      <c r="P115" s="115">
        <f t="shared" si="18"/>
        <v>70</v>
      </c>
      <c r="Q115" s="115">
        <f t="shared" si="18"/>
        <v>71.568627450980387</v>
      </c>
      <c r="R115" s="115">
        <f t="shared" si="18"/>
        <v>67.5</v>
      </c>
      <c r="S115" s="116">
        <f t="shared" si="18"/>
        <v>70.422535211267601</v>
      </c>
    </row>
    <row r="116" spans="1:19" s="68" customFormat="1" x14ac:dyDescent="0.3">
      <c r="A116" s="102" t="s">
        <v>54</v>
      </c>
      <c r="B116" s="115">
        <f t="shared" ref="B116:M116" si="19">IFERROR(B103*100/B92,"")</f>
        <v>96.875</v>
      </c>
      <c r="C116" s="115">
        <f t="shared" si="19"/>
        <v>88.571428571428569</v>
      </c>
      <c r="D116" s="115">
        <f t="shared" si="19"/>
        <v>94.656488549618317</v>
      </c>
      <c r="E116" s="115">
        <f t="shared" si="19"/>
        <v>96.938775510204081</v>
      </c>
      <c r="F116" s="115">
        <f t="shared" si="19"/>
        <v>91.666666666666671</v>
      </c>
      <c r="G116" s="115">
        <f t="shared" si="19"/>
        <v>95.522388059701498</v>
      </c>
      <c r="H116" s="115">
        <f t="shared" si="19"/>
        <v>96.039603960396036</v>
      </c>
      <c r="I116" s="115">
        <f t="shared" si="19"/>
        <v>100</v>
      </c>
      <c r="J116" s="115">
        <f t="shared" si="19"/>
        <v>97.101449275362313</v>
      </c>
      <c r="K116" s="115">
        <f t="shared" si="19"/>
        <v>100</v>
      </c>
      <c r="L116" s="115">
        <f t="shared" si="19"/>
        <v>100</v>
      </c>
      <c r="M116" s="115">
        <f t="shared" si="19"/>
        <v>100</v>
      </c>
      <c r="N116" s="115">
        <f t="shared" si="18"/>
        <v>100.98039215686275</v>
      </c>
      <c r="O116" s="115">
        <f t="shared" si="18"/>
        <v>97.368421052631575</v>
      </c>
      <c r="P116" s="115">
        <f t="shared" si="18"/>
        <v>100</v>
      </c>
      <c r="Q116" s="115">
        <f t="shared" si="18"/>
        <v>101.96078431372548</v>
      </c>
      <c r="R116" s="115">
        <f t="shared" si="18"/>
        <v>95</v>
      </c>
      <c r="S116" s="116">
        <f t="shared" si="18"/>
        <v>100</v>
      </c>
    </row>
    <row r="117" spans="1:19" s="68" customFormat="1" x14ac:dyDescent="0.3">
      <c r="A117" s="102" t="s">
        <v>72</v>
      </c>
      <c r="B117" s="115">
        <f t="shared" ref="B117:S117" si="20">IFERROR(B104*100/B103,"")</f>
        <v>35.483870967741936</v>
      </c>
      <c r="C117" s="115">
        <f t="shared" si="20"/>
        <v>32.258064516129032</v>
      </c>
      <c r="D117" s="115">
        <f t="shared" si="20"/>
        <v>34.677419354838712</v>
      </c>
      <c r="E117" s="115">
        <f t="shared" si="20"/>
        <v>31.578947368421051</v>
      </c>
      <c r="F117" s="115">
        <f t="shared" si="20"/>
        <v>30.303030303030305</v>
      </c>
      <c r="G117" s="115">
        <f t="shared" si="20"/>
        <v>31.25</v>
      </c>
      <c r="H117" s="115">
        <f t="shared" si="20"/>
        <v>30.927835051546392</v>
      </c>
      <c r="I117" s="115">
        <f t="shared" si="20"/>
        <v>32.432432432432435</v>
      </c>
      <c r="J117" s="115">
        <f t="shared" si="20"/>
        <v>31.343283582089551</v>
      </c>
      <c r="K117" s="115">
        <f t="shared" si="20"/>
        <v>100</v>
      </c>
      <c r="L117" s="115">
        <f t="shared" si="20"/>
        <v>100</v>
      </c>
      <c r="M117" s="115">
        <f t="shared" si="20"/>
        <v>100</v>
      </c>
      <c r="N117" s="115">
        <f t="shared" si="20"/>
        <v>100</v>
      </c>
      <c r="O117" s="115">
        <f t="shared" si="20"/>
        <v>100</v>
      </c>
      <c r="P117" s="115">
        <f t="shared" si="20"/>
        <v>100</v>
      </c>
      <c r="Q117" s="115">
        <f t="shared" si="20"/>
        <v>100</v>
      </c>
      <c r="R117" s="115">
        <f t="shared" si="20"/>
        <v>100</v>
      </c>
      <c r="S117" s="116">
        <f t="shared" si="20"/>
        <v>100</v>
      </c>
    </row>
    <row r="118" spans="1:19" s="68" customFormat="1" x14ac:dyDescent="0.3">
      <c r="A118" s="102" t="s">
        <v>73</v>
      </c>
      <c r="B118" s="115">
        <f t="shared" ref="B118:S118" si="21">IFERROR(B105*100/B102,"")</f>
        <v>100</v>
      </c>
      <c r="C118" s="115">
        <f t="shared" si="21"/>
        <v>100</v>
      </c>
      <c r="D118" s="115">
        <f t="shared" si="21"/>
        <v>100</v>
      </c>
      <c r="E118" s="115">
        <f t="shared" si="21"/>
        <v>100</v>
      </c>
      <c r="F118" s="115">
        <f t="shared" si="21"/>
        <v>100</v>
      </c>
      <c r="G118" s="115">
        <f t="shared" si="21"/>
        <v>100</v>
      </c>
      <c r="H118" s="115">
        <f t="shared" si="21"/>
        <v>100</v>
      </c>
      <c r="I118" s="115">
        <f t="shared" si="21"/>
        <v>100</v>
      </c>
      <c r="J118" s="115">
        <f t="shared" si="21"/>
        <v>100</v>
      </c>
      <c r="K118" s="115">
        <f t="shared" si="21"/>
        <v>100</v>
      </c>
      <c r="L118" s="115">
        <f t="shared" si="21"/>
        <v>100</v>
      </c>
      <c r="M118" s="115">
        <f t="shared" si="21"/>
        <v>100</v>
      </c>
      <c r="N118" s="115">
        <f t="shared" si="21"/>
        <v>100</v>
      </c>
      <c r="O118" s="115">
        <f t="shared" si="21"/>
        <v>100</v>
      </c>
      <c r="P118" s="115">
        <f t="shared" si="21"/>
        <v>100</v>
      </c>
      <c r="Q118" s="115">
        <f t="shared" si="21"/>
        <v>100</v>
      </c>
      <c r="R118" s="115">
        <f t="shared" si="21"/>
        <v>100</v>
      </c>
      <c r="S118" s="116">
        <f t="shared" si="21"/>
        <v>100</v>
      </c>
    </row>
    <row r="119" spans="1:19" s="68" customFormat="1" x14ac:dyDescent="0.3">
      <c r="A119" s="114" t="s">
        <v>74</v>
      </c>
      <c r="B119" s="115">
        <f t="shared" ref="B119:M119" si="22">IFERROR(B106*100/B92,"")</f>
        <v>36.458333333333336</v>
      </c>
      <c r="C119" s="115">
        <f t="shared" si="22"/>
        <v>42.857142857142854</v>
      </c>
      <c r="D119" s="115">
        <f t="shared" si="22"/>
        <v>38.167938931297712</v>
      </c>
      <c r="E119" s="115">
        <f t="shared" si="22"/>
        <v>43.877551020408163</v>
      </c>
      <c r="F119" s="115">
        <f t="shared" si="22"/>
        <v>47.222222222222221</v>
      </c>
      <c r="G119" s="115">
        <f t="shared" si="22"/>
        <v>44.776119402985074</v>
      </c>
      <c r="H119" s="115">
        <f t="shared" si="22"/>
        <v>45.544554455445542</v>
      </c>
      <c r="I119" s="115">
        <f t="shared" si="22"/>
        <v>51.351351351351354</v>
      </c>
      <c r="J119" s="115">
        <f t="shared" si="22"/>
        <v>47.10144927536232</v>
      </c>
      <c r="K119" s="115">
        <f t="shared" si="22"/>
        <v>48.514851485148512</v>
      </c>
      <c r="L119" s="115">
        <f t="shared" si="22"/>
        <v>54.054054054054056</v>
      </c>
      <c r="M119" s="115">
        <f t="shared" si="22"/>
        <v>50</v>
      </c>
      <c r="N119" s="115">
        <f t="shared" ref="N119:S121" si="23">IFERROR(N106*100/N$92,"")</f>
        <v>50.980392156862742</v>
      </c>
      <c r="O119" s="115">
        <f t="shared" si="23"/>
        <v>55.263157894736842</v>
      </c>
      <c r="P119" s="115">
        <f t="shared" si="23"/>
        <v>52.142857142857146</v>
      </c>
      <c r="Q119" s="115">
        <f t="shared" si="23"/>
        <v>53.921568627450981</v>
      </c>
      <c r="R119" s="115">
        <f t="shared" si="23"/>
        <v>55</v>
      </c>
      <c r="S119" s="116">
        <f t="shared" si="23"/>
        <v>54.225352112676056</v>
      </c>
    </row>
    <row r="120" spans="1:19" s="68" customFormat="1" x14ac:dyDescent="0.3">
      <c r="A120" s="114" t="s">
        <v>75</v>
      </c>
      <c r="B120" s="115">
        <f t="shared" ref="B120:M121" si="24">IFERROR(B107*100/B$92,"")</f>
        <v>57.291666666666664</v>
      </c>
      <c r="C120" s="115">
        <f t="shared" si="24"/>
        <v>51.428571428571431</v>
      </c>
      <c r="D120" s="115">
        <f t="shared" si="24"/>
        <v>55.725190839694655</v>
      </c>
      <c r="E120" s="115">
        <f t="shared" si="24"/>
        <v>58.163265306122447</v>
      </c>
      <c r="F120" s="115">
        <f t="shared" si="24"/>
        <v>50</v>
      </c>
      <c r="G120" s="115">
        <f t="shared" si="24"/>
        <v>55.970149253731343</v>
      </c>
      <c r="H120" s="115">
        <f t="shared" si="24"/>
        <v>62.376237623762378</v>
      </c>
      <c r="I120" s="115">
        <f t="shared" si="24"/>
        <v>64.86486486486487</v>
      </c>
      <c r="J120" s="115">
        <f t="shared" si="24"/>
        <v>63.043478260869563</v>
      </c>
      <c r="K120" s="115">
        <f t="shared" si="24"/>
        <v>64.356435643564353</v>
      </c>
      <c r="L120" s="115">
        <f t="shared" si="24"/>
        <v>67.567567567567565</v>
      </c>
      <c r="M120" s="115">
        <f t="shared" si="24"/>
        <v>65.217391304347828</v>
      </c>
      <c r="N120" s="115">
        <f t="shared" si="23"/>
        <v>66.666666666666671</v>
      </c>
      <c r="O120" s="115">
        <f t="shared" si="23"/>
        <v>71.05263157894737</v>
      </c>
      <c r="P120" s="115">
        <f t="shared" si="23"/>
        <v>67.857142857142861</v>
      </c>
      <c r="Q120" s="115">
        <f t="shared" si="23"/>
        <v>69.607843137254903</v>
      </c>
      <c r="R120" s="115">
        <f t="shared" si="23"/>
        <v>72.5</v>
      </c>
      <c r="S120" s="116">
        <f t="shared" si="23"/>
        <v>70.422535211267601</v>
      </c>
    </row>
    <row r="121" spans="1:19" s="68" customFormat="1" x14ac:dyDescent="0.3">
      <c r="A121" s="102" t="s">
        <v>76</v>
      </c>
      <c r="B121" s="115">
        <f t="shared" si="24"/>
        <v>100</v>
      </c>
      <c r="C121" s="115">
        <f t="shared" si="24"/>
        <v>100</v>
      </c>
      <c r="D121" s="115">
        <f t="shared" si="24"/>
        <v>100</v>
      </c>
      <c r="E121" s="115">
        <f t="shared" si="24"/>
        <v>100</v>
      </c>
      <c r="F121" s="115">
        <f t="shared" si="24"/>
        <v>100</v>
      </c>
      <c r="G121" s="115">
        <f t="shared" si="24"/>
        <v>100</v>
      </c>
      <c r="H121" s="115">
        <f t="shared" si="24"/>
        <v>100</v>
      </c>
      <c r="I121" s="115">
        <f t="shared" si="24"/>
        <v>100</v>
      </c>
      <c r="J121" s="115">
        <f t="shared" si="24"/>
        <v>100</v>
      </c>
      <c r="K121" s="115">
        <f t="shared" si="24"/>
        <v>100</v>
      </c>
      <c r="L121" s="115">
        <f t="shared" si="24"/>
        <v>100</v>
      </c>
      <c r="M121" s="115">
        <f t="shared" si="24"/>
        <v>100</v>
      </c>
      <c r="N121" s="115">
        <f t="shared" si="23"/>
        <v>100</v>
      </c>
      <c r="O121" s="115">
        <f t="shared" si="23"/>
        <v>100</v>
      </c>
      <c r="P121" s="115">
        <f t="shared" si="23"/>
        <v>100</v>
      </c>
      <c r="Q121" s="115">
        <f t="shared" si="23"/>
        <v>100</v>
      </c>
      <c r="R121" s="115">
        <f t="shared" si="23"/>
        <v>100</v>
      </c>
      <c r="S121" s="116">
        <f t="shared" si="23"/>
        <v>100</v>
      </c>
    </row>
    <row r="122" spans="1:19" s="68" customFormat="1" ht="33" x14ac:dyDescent="0.3">
      <c r="A122" s="105" t="s">
        <v>77</v>
      </c>
      <c r="B122" s="117">
        <f t="shared" ref="B122:M122" si="25">IFERROR(B109*100/B$94,"")</f>
        <v>31.25</v>
      </c>
      <c r="C122" s="117">
        <f t="shared" si="25"/>
        <v>39.0625</v>
      </c>
      <c r="D122" s="117">
        <f t="shared" si="25"/>
        <v>33.653846153846153</v>
      </c>
      <c r="E122" s="117">
        <f t="shared" si="25"/>
        <v>30.405405405405407</v>
      </c>
      <c r="F122" s="117">
        <f t="shared" si="25"/>
        <v>43.103448275862071</v>
      </c>
      <c r="G122" s="117">
        <f t="shared" si="25"/>
        <v>33.980582524271846</v>
      </c>
      <c r="H122" s="117">
        <f t="shared" si="25"/>
        <v>31.645569620253166</v>
      </c>
      <c r="I122" s="117">
        <f t="shared" si="25"/>
        <v>42.857142857142854</v>
      </c>
      <c r="J122" s="117">
        <f t="shared" si="25"/>
        <v>35.087719298245617</v>
      </c>
      <c r="K122" s="117">
        <f t="shared" si="25"/>
        <v>47.770700636942678</v>
      </c>
      <c r="L122" s="117">
        <f t="shared" si="25"/>
        <v>34.246575342465754</v>
      </c>
      <c r="M122" s="117">
        <f t="shared" si="25"/>
        <v>43.478260869565219</v>
      </c>
      <c r="N122" s="117">
        <f t="shared" ref="N122:S122" si="26">IFERROR(N109*100/N94,"")</f>
        <v>53.797468354430379</v>
      </c>
      <c r="O122" s="117">
        <f t="shared" si="26"/>
        <v>47.297297297297298</v>
      </c>
      <c r="P122" s="117">
        <f t="shared" si="26"/>
        <v>51.724137931034484</v>
      </c>
      <c r="Q122" s="117">
        <f t="shared" si="26"/>
        <v>60.12658227848101</v>
      </c>
      <c r="R122" s="117">
        <f t="shared" si="26"/>
        <v>59.210526315789473</v>
      </c>
      <c r="S122" s="118">
        <f t="shared" si="26"/>
        <v>59.82905982905983</v>
      </c>
    </row>
    <row r="123" spans="1:19" s="68" customFormat="1" x14ac:dyDescent="0.3">
      <c r="A123" s="119" t="s">
        <v>50</v>
      </c>
    </row>
    <row r="124" spans="1:19" x14ac:dyDescent="0.3">
      <c r="A124" s="119"/>
    </row>
    <row r="125" spans="1:19" x14ac:dyDescent="0.3">
      <c r="A125" s="372" t="s">
        <v>82</v>
      </c>
      <c r="B125" s="373"/>
      <c r="C125" s="373"/>
      <c r="D125" s="373"/>
      <c r="E125" s="373"/>
      <c r="F125" s="373"/>
      <c r="G125" s="373"/>
      <c r="H125" s="373"/>
      <c r="I125" s="373"/>
      <c r="J125" s="373"/>
      <c r="K125" s="373"/>
      <c r="L125" s="373"/>
      <c r="M125" s="374"/>
    </row>
    <row r="126" spans="1:19" x14ac:dyDescent="0.3">
      <c r="A126" s="375" t="s">
        <v>83</v>
      </c>
      <c r="B126" s="376">
        <v>2013</v>
      </c>
      <c r="C126" s="377"/>
      <c r="D126" s="376">
        <v>2014</v>
      </c>
      <c r="E126" s="377"/>
      <c r="F126" s="378">
        <v>2015</v>
      </c>
      <c r="G126" s="379"/>
      <c r="H126" s="378">
        <v>2016</v>
      </c>
      <c r="I126" s="379"/>
      <c r="J126" s="376">
        <v>2017</v>
      </c>
      <c r="K126" s="377"/>
      <c r="L126" s="376">
        <v>2018</v>
      </c>
      <c r="M126" s="377"/>
    </row>
    <row r="127" spans="1:19" x14ac:dyDescent="0.3">
      <c r="A127" s="375"/>
      <c r="B127" s="120" t="s">
        <v>84</v>
      </c>
      <c r="C127" s="120" t="s">
        <v>85</v>
      </c>
      <c r="D127" s="120" t="s">
        <v>84</v>
      </c>
      <c r="E127" s="120" t="s">
        <v>85</v>
      </c>
      <c r="F127" s="120" t="s">
        <v>84</v>
      </c>
      <c r="G127" s="120" t="s">
        <v>85</v>
      </c>
      <c r="H127" s="120" t="s">
        <v>84</v>
      </c>
      <c r="I127" s="120" t="s">
        <v>85</v>
      </c>
      <c r="J127" s="120" t="s">
        <v>84</v>
      </c>
      <c r="K127" s="120" t="s">
        <v>85</v>
      </c>
      <c r="L127" s="120" t="s">
        <v>84</v>
      </c>
      <c r="M127" s="120" t="s">
        <v>85</v>
      </c>
    </row>
    <row r="128" spans="1:19" ht="33" x14ac:dyDescent="0.3">
      <c r="A128" s="111" t="s">
        <v>86</v>
      </c>
      <c r="B128" s="276">
        <v>11</v>
      </c>
      <c r="C128" s="122">
        <v>0</v>
      </c>
      <c r="D128" s="276">
        <v>9</v>
      </c>
      <c r="E128" s="122">
        <f>IF(D128=0,"",D128*100/O69)</f>
        <v>81.818181818181813</v>
      </c>
      <c r="F128" s="276">
        <v>11</v>
      </c>
      <c r="G128" s="122">
        <f>IF(F128=0,"",F128*100/P69)</f>
        <v>100</v>
      </c>
      <c r="H128" s="121">
        <v>11</v>
      </c>
      <c r="I128" s="122">
        <f>IF(H128=0,"",H128*100/Q69)</f>
        <v>100</v>
      </c>
      <c r="J128" s="121">
        <v>11</v>
      </c>
      <c r="K128" s="122">
        <f>IF(J128=0,"",J128*100/R69)</f>
        <v>100</v>
      </c>
      <c r="L128" s="121">
        <v>11</v>
      </c>
      <c r="M128" s="123">
        <f>IF(L128=0,"",L128*100/S69)</f>
        <v>100</v>
      </c>
    </row>
    <row r="129" spans="1:15" x14ac:dyDescent="0.3">
      <c r="A129" s="124" t="s">
        <v>87</v>
      </c>
      <c r="B129" s="125">
        <v>11</v>
      </c>
      <c r="C129" s="126">
        <f>IF(B129=0,"",B129*100/N69)</f>
        <v>100</v>
      </c>
      <c r="D129" s="125">
        <v>9</v>
      </c>
      <c r="E129" s="126">
        <f>IF(D129=0,"",D129*100/O69)</f>
        <v>81.818181818181813</v>
      </c>
      <c r="F129" s="127">
        <v>11</v>
      </c>
      <c r="G129" s="128">
        <f>IF(F129=0,"",F129*100/$P$69)</f>
        <v>100</v>
      </c>
      <c r="H129" s="127">
        <v>11</v>
      </c>
      <c r="I129" s="128">
        <f>IF(H129=0,"",H129*100/$Q$69)</f>
        <v>100</v>
      </c>
      <c r="J129" s="127">
        <v>11</v>
      </c>
      <c r="K129" s="128">
        <f>IF(J129=0,"",J129*100/$R$69)</f>
        <v>100</v>
      </c>
      <c r="L129" s="127">
        <v>11</v>
      </c>
      <c r="M129" s="129">
        <f>IF(L129=0,"",L129*100/$S$69)</f>
        <v>100</v>
      </c>
    </row>
    <row r="130" spans="1:15" x14ac:dyDescent="0.3">
      <c r="A130" s="130" t="s">
        <v>88</v>
      </c>
      <c r="B130" s="125">
        <v>7</v>
      </c>
      <c r="C130" s="126">
        <f>IF(B130=0,"",B130*100/N69)</f>
        <v>63.636363636363633</v>
      </c>
      <c r="D130" s="125">
        <v>11</v>
      </c>
      <c r="E130" s="126">
        <f>IF(D130=0,"",D130*100/O69)</f>
        <v>100</v>
      </c>
      <c r="F130" s="131">
        <v>11</v>
      </c>
      <c r="G130" s="132">
        <f>IF(F130=0,"",F130*100/$P$69)</f>
        <v>100</v>
      </c>
      <c r="H130" s="133">
        <v>11</v>
      </c>
      <c r="I130" s="132">
        <f>IF(H130=0,"",H130*100/$Q$69)</f>
        <v>100</v>
      </c>
      <c r="J130" s="133">
        <v>11</v>
      </c>
      <c r="K130" s="132">
        <f>IF(J130=0,"",J130*100/$R$69)</f>
        <v>100</v>
      </c>
      <c r="L130" s="133">
        <v>11</v>
      </c>
      <c r="M130" s="134">
        <f>IF(L130=0,"",L130*100/$S$69)</f>
        <v>100</v>
      </c>
    </row>
    <row r="131" spans="1:15" x14ac:dyDescent="0.3">
      <c r="A131" s="114" t="s">
        <v>89</v>
      </c>
      <c r="B131" s="133">
        <v>4</v>
      </c>
      <c r="C131" s="132">
        <f>IF(B131=0,"",B131*100/(B39+H39))</f>
        <v>100</v>
      </c>
      <c r="D131" s="133">
        <v>4</v>
      </c>
      <c r="E131" s="132">
        <f>IF(D131=0,"",D131*100/(C39+I39))</f>
        <v>100</v>
      </c>
      <c r="F131" s="131">
        <v>4</v>
      </c>
      <c r="G131" s="132">
        <f>IF(F131=0,"",F131*100/(D39+J39))</f>
        <v>100</v>
      </c>
      <c r="H131" s="133">
        <v>4</v>
      </c>
      <c r="I131" s="132">
        <f>IF(H131=0,"",H131*100/(E39+K39))</f>
        <v>80</v>
      </c>
      <c r="J131" s="133">
        <v>4</v>
      </c>
      <c r="K131" s="132">
        <f>IF(J131=0,"",J131*100/(F39+L39))</f>
        <v>80</v>
      </c>
      <c r="L131" s="133">
        <v>4</v>
      </c>
      <c r="M131" s="134">
        <f>IF(L131=0,"",L131*100/(G39+M39))</f>
        <v>80</v>
      </c>
    </row>
    <row r="132" spans="1:15" x14ac:dyDescent="0.3">
      <c r="A132" s="135" t="s">
        <v>90</v>
      </c>
      <c r="B132" s="133">
        <v>4</v>
      </c>
      <c r="C132" s="132">
        <f>IF(B132=0,"",B132*100/(B39+H39))</f>
        <v>100</v>
      </c>
      <c r="D132" s="133">
        <v>4</v>
      </c>
      <c r="E132" s="132">
        <f>IF(D132=0,"",D132*100/(C39+I39))</f>
        <v>100</v>
      </c>
      <c r="F132" s="131">
        <v>4</v>
      </c>
      <c r="G132" s="132">
        <f>IF(F132=0,"",F132*100/(D39+J39))</f>
        <v>100</v>
      </c>
      <c r="H132" s="133">
        <v>4</v>
      </c>
      <c r="I132" s="132">
        <f>IF(H132=0,"",H132*100/(E39+K39))</f>
        <v>80</v>
      </c>
      <c r="J132" s="133">
        <v>4</v>
      </c>
      <c r="K132" s="132">
        <f>IF(J132=0,"",J132*100/(F39+L39))</f>
        <v>80</v>
      </c>
      <c r="L132" s="133">
        <v>4</v>
      </c>
      <c r="M132" s="134">
        <f>IF(L132=0,"",L132*100/(G39+M39))</f>
        <v>80</v>
      </c>
    </row>
    <row r="133" spans="1:15" x14ac:dyDescent="0.3">
      <c r="A133" s="135" t="s">
        <v>91</v>
      </c>
      <c r="B133" s="133">
        <v>0</v>
      </c>
      <c r="C133" s="132" t="str">
        <f>IF(B133=0,"",B133*100/(B39+H39))</f>
        <v/>
      </c>
      <c r="D133" s="133">
        <v>0</v>
      </c>
      <c r="E133" s="132" t="str">
        <f>IF(D133=0,"",D133*100/(C39+I39))</f>
        <v/>
      </c>
      <c r="F133" s="131">
        <v>0</v>
      </c>
      <c r="G133" s="132" t="str">
        <f>IF(F133=0,"",F133*100/(D39+J39))</f>
        <v/>
      </c>
      <c r="H133" s="133">
        <v>0</v>
      </c>
      <c r="I133" s="132" t="str">
        <f>IF(H133=0,"",H133*100/(E39+K39))</f>
        <v/>
      </c>
      <c r="J133" s="133">
        <v>0</v>
      </c>
      <c r="K133" s="132" t="str">
        <f>IF(J133=0,"",J133*100/(F39+L39))</f>
        <v/>
      </c>
      <c r="L133" s="133">
        <v>0</v>
      </c>
      <c r="M133" s="134" t="str">
        <f>IF(L133=0,"",L133*100/(G39+M39))</f>
        <v/>
      </c>
    </row>
    <row r="134" spans="1:15" x14ac:dyDescent="0.3">
      <c r="A134" s="135" t="s">
        <v>92</v>
      </c>
      <c r="B134" s="133">
        <v>0</v>
      </c>
      <c r="C134" s="132" t="str">
        <f>IF(B134=0,"",B134*100/(B39+H39))</f>
        <v/>
      </c>
      <c r="D134" s="133">
        <v>0</v>
      </c>
      <c r="E134" s="132" t="str">
        <f>IF(D134=0,"",D134*100/(C39+I39))</f>
        <v/>
      </c>
      <c r="F134" s="131">
        <v>0</v>
      </c>
      <c r="G134" s="132" t="str">
        <f>IF(F134=0,"",F134*100/(D39+J39))</f>
        <v/>
      </c>
      <c r="H134" s="133">
        <v>0</v>
      </c>
      <c r="I134" s="132" t="str">
        <f>IF(H134=0,"",H134*100/(E39+K39))</f>
        <v/>
      </c>
      <c r="J134" s="133">
        <v>0</v>
      </c>
      <c r="K134" s="132" t="str">
        <f>IF(J134=0,"",J134*100/(F39+L39))</f>
        <v/>
      </c>
      <c r="L134" s="133">
        <v>0</v>
      </c>
      <c r="M134" s="134" t="str">
        <f>IF(L134=0,"",L134*100/(G39+M39))</f>
        <v/>
      </c>
    </row>
    <row r="135" spans="1:15" x14ac:dyDescent="0.3">
      <c r="A135" s="136" t="s">
        <v>93</v>
      </c>
      <c r="B135" s="133">
        <v>4</v>
      </c>
      <c r="C135" s="132">
        <f>IF(B135=0,"",B135*100/(B39+H39))</f>
        <v>100</v>
      </c>
      <c r="D135" s="133">
        <v>2</v>
      </c>
      <c r="E135" s="132">
        <f>IF(D135=0,"",D135*100/(C39+I39))</f>
        <v>50</v>
      </c>
      <c r="F135" s="131">
        <v>1</v>
      </c>
      <c r="G135" s="132">
        <f>IF(F135=0,"",F135*100/(D39+J39))</f>
        <v>25</v>
      </c>
      <c r="H135" s="133">
        <v>4</v>
      </c>
      <c r="I135" s="132">
        <f>IF(H135=0,"",H135*100/(E39+K39))</f>
        <v>80</v>
      </c>
      <c r="J135" s="133">
        <v>4</v>
      </c>
      <c r="K135" s="132">
        <f>IF(J135=0,"",J135*100/(F39+L39))</f>
        <v>80</v>
      </c>
      <c r="L135" s="133">
        <v>5</v>
      </c>
      <c r="M135" s="134">
        <f>IF(L135=0,"",L135*100/(G39+M39))</f>
        <v>100</v>
      </c>
    </row>
    <row r="136" spans="1:15" x14ac:dyDescent="0.3">
      <c r="A136" s="137" t="s">
        <v>94</v>
      </c>
      <c r="B136" s="133">
        <v>4</v>
      </c>
      <c r="C136" s="132">
        <f>IF(B136=0,"",B136*100/(B39+H39))</f>
        <v>100</v>
      </c>
      <c r="D136" s="133">
        <v>4</v>
      </c>
      <c r="E136" s="132">
        <f>IF(D136=0,"",D136*100/(C39+I39))</f>
        <v>100</v>
      </c>
      <c r="F136" s="131">
        <v>4</v>
      </c>
      <c r="G136" s="132">
        <f>IF(F136=0,"",F136*100/(D39+J39))</f>
        <v>100</v>
      </c>
      <c r="H136" s="133">
        <v>4</v>
      </c>
      <c r="I136" s="132">
        <f>IF(H136=0,"",H136*100/(E39+K39))</f>
        <v>80</v>
      </c>
      <c r="J136" s="133">
        <v>4</v>
      </c>
      <c r="K136" s="132">
        <f>IF(J136=0,"",J136*100/(F39+L39))</f>
        <v>80</v>
      </c>
      <c r="L136" s="133">
        <v>5</v>
      </c>
      <c r="M136" s="134">
        <f>IF(L136=0,"",L136*100/(G39+M39))</f>
        <v>100</v>
      </c>
    </row>
    <row r="137" spans="1:15" ht="33" x14ac:dyDescent="0.3">
      <c r="A137" s="114" t="s">
        <v>95</v>
      </c>
      <c r="B137" s="133">
        <v>3</v>
      </c>
      <c r="C137" s="132">
        <f>IFERROR(B137*100/B139,"")</f>
        <v>50</v>
      </c>
      <c r="D137" s="133">
        <v>3</v>
      </c>
      <c r="E137" s="132">
        <f>IFERROR(D137*100/D139,"")</f>
        <v>50</v>
      </c>
      <c r="F137" s="131">
        <v>3</v>
      </c>
      <c r="G137" s="132">
        <f>IFERROR(F137*100/F139,"")</f>
        <v>50</v>
      </c>
      <c r="H137" s="133">
        <v>3</v>
      </c>
      <c r="I137" s="132">
        <f>IFERROR(H137*100/H139,"")</f>
        <v>50</v>
      </c>
      <c r="J137" s="133">
        <v>3</v>
      </c>
      <c r="K137" s="132">
        <f>IFERROR(J137*100/J139,"")</f>
        <v>50</v>
      </c>
      <c r="L137" s="133">
        <v>4</v>
      </c>
      <c r="M137" s="134">
        <f>IFERROR(L137*100/L139,"")</f>
        <v>66.666666666666671</v>
      </c>
    </row>
    <row r="138" spans="1:15" ht="33" x14ac:dyDescent="0.3">
      <c r="A138" s="114" t="s">
        <v>96</v>
      </c>
      <c r="B138" s="133">
        <v>3</v>
      </c>
      <c r="C138" s="132">
        <f>IFERROR(B138*100/B139,"")</f>
        <v>50</v>
      </c>
      <c r="D138" s="133">
        <v>3</v>
      </c>
      <c r="E138" s="132">
        <f>IFERROR(D138*100/D139,"")</f>
        <v>50</v>
      </c>
      <c r="F138" s="131">
        <v>3</v>
      </c>
      <c r="G138" s="132">
        <f>IFERROR(F138*100/F139,"")</f>
        <v>50</v>
      </c>
      <c r="H138" s="133">
        <v>3</v>
      </c>
      <c r="I138" s="132">
        <f>IFERROR(H138*100/H139,"")</f>
        <v>50</v>
      </c>
      <c r="J138" s="133">
        <v>3</v>
      </c>
      <c r="K138" s="132">
        <f>IFERROR(J138*100/J139,"")</f>
        <v>50</v>
      </c>
      <c r="L138" s="133">
        <v>2</v>
      </c>
      <c r="M138" s="134">
        <f>IFERROR(L138*100/L139,"")</f>
        <v>33.333333333333336</v>
      </c>
    </row>
    <row r="139" spans="1:15" ht="33" x14ac:dyDescent="0.3">
      <c r="A139" s="138" t="s">
        <v>97</v>
      </c>
      <c r="B139" s="139">
        <v>6</v>
      </c>
      <c r="C139" s="291">
        <f>IFERROR(B139*100/($N$63+$B$69+$H$69),"")</f>
        <v>100</v>
      </c>
      <c r="D139" s="139">
        <v>6</v>
      </c>
      <c r="E139" s="291">
        <f>IFERROR(D139*100/($O$63+$C$69+$I$69),"")</f>
        <v>100</v>
      </c>
      <c r="F139" s="139">
        <v>6</v>
      </c>
      <c r="G139" s="291">
        <f>IFERROR(F139*100/($P$63+$D$69+$J$69),"")</f>
        <v>100</v>
      </c>
      <c r="H139" s="139">
        <v>6</v>
      </c>
      <c r="I139" s="291">
        <f>IFERROR(H139*100/($Q$63+$E$69+$K$69),"")</f>
        <v>100</v>
      </c>
      <c r="J139" s="139">
        <v>6</v>
      </c>
      <c r="K139" s="291">
        <f>IFERROR(J139*100/($R$63+$F$69+$L$69),"")</f>
        <v>100</v>
      </c>
      <c r="L139" s="139">
        <v>6</v>
      </c>
      <c r="M139" s="292">
        <f>IFERROR(L139*100/($S$63+$G$69+$M$69),"")</f>
        <v>100</v>
      </c>
    </row>
    <row r="141" spans="1:15" x14ac:dyDescent="0.3">
      <c r="A141" s="319"/>
      <c r="B141" s="319"/>
      <c r="C141" s="319"/>
      <c r="D141" s="319"/>
      <c r="E141" s="319"/>
      <c r="F141" s="319"/>
      <c r="G141" s="319"/>
      <c r="H141" s="319"/>
      <c r="I141" s="319"/>
      <c r="J141" s="319"/>
      <c r="K141" s="319"/>
      <c r="L141" s="319"/>
      <c r="M141" s="319"/>
      <c r="N141" s="319"/>
      <c r="O141" s="319"/>
    </row>
    <row r="142" spans="1:15" s="68" customFormat="1" x14ac:dyDescent="0.3">
      <c r="A142" s="368" t="s">
        <v>98</v>
      </c>
      <c r="B142" s="369">
        <v>2013</v>
      </c>
      <c r="C142" s="369"/>
      <c r="D142" s="369">
        <v>2014</v>
      </c>
      <c r="E142" s="369"/>
      <c r="F142" s="369">
        <v>2015</v>
      </c>
      <c r="G142" s="369"/>
      <c r="H142" s="369">
        <v>2016</v>
      </c>
      <c r="I142" s="369"/>
      <c r="J142" s="369">
        <v>2017</v>
      </c>
      <c r="K142" s="369"/>
      <c r="L142" s="369">
        <v>2018</v>
      </c>
      <c r="M142" s="369"/>
    </row>
    <row r="143" spans="1:15" s="68" customFormat="1" x14ac:dyDescent="0.3">
      <c r="A143" s="368"/>
      <c r="B143" s="238" t="s">
        <v>99</v>
      </c>
      <c r="C143" s="238" t="s">
        <v>85</v>
      </c>
      <c r="D143" s="238" t="s">
        <v>99</v>
      </c>
      <c r="E143" s="238" t="s">
        <v>85</v>
      </c>
      <c r="F143" s="238" t="s">
        <v>99</v>
      </c>
      <c r="G143" s="238" t="s">
        <v>85</v>
      </c>
      <c r="H143" s="238" t="s">
        <v>99</v>
      </c>
      <c r="I143" s="238" t="s">
        <v>85</v>
      </c>
      <c r="J143" s="238" t="s">
        <v>99</v>
      </c>
      <c r="K143" s="238" t="s">
        <v>85</v>
      </c>
      <c r="L143" s="238" t="s">
        <v>99</v>
      </c>
      <c r="M143" s="238" t="s">
        <v>85</v>
      </c>
    </row>
    <row r="144" spans="1:15" s="68" customFormat="1" x14ac:dyDescent="0.3">
      <c r="A144" s="142" t="s">
        <v>100</v>
      </c>
      <c r="B144" s="240">
        <v>1404</v>
      </c>
      <c r="C144" s="241">
        <f>IF(B144=0,"",B144*100/(B40+H40))</f>
        <v>99.433427762039656</v>
      </c>
      <c r="D144" s="240">
        <v>1462</v>
      </c>
      <c r="E144" s="241">
        <f>IF(D144=0,"",D144*100/(C40+I40))</f>
        <v>98.984427894380502</v>
      </c>
      <c r="F144" s="240">
        <v>1487</v>
      </c>
      <c r="G144" s="241">
        <f>IF(F144=0,"",F144*100/(D40+J40))</f>
        <v>99.331997327989313</v>
      </c>
      <c r="H144" s="240">
        <v>1520</v>
      </c>
      <c r="I144" s="241">
        <f>IF(H144=0,"",H144*100/(E40+K40))</f>
        <v>98.064516129032256</v>
      </c>
      <c r="J144" s="240">
        <v>1540</v>
      </c>
      <c r="K144" s="241">
        <f>IF(J144=0,"",J144*100/(F40+L40))</f>
        <v>98.089171974522287</v>
      </c>
      <c r="L144" s="240">
        <v>1600</v>
      </c>
      <c r="M144" s="242">
        <f>IF(L144=0,"",L144*100/(G40+M40))</f>
        <v>100</v>
      </c>
      <c r="N144" s="306"/>
    </row>
    <row r="145" spans="1:31" s="68" customFormat="1" ht="33" x14ac:dyDescent="0.3">
      <c r="A145" s="143" t="s">
        <v>101</v>
      </c>
      <c r="B145" s="307">
        <v>179</v>
      </c>
      <c r="C145" s="128">
        <f>IFERROR(B145*100/B147,"")</f>
        <v>67.041198501872657</v>
      </c>
      <c r="D145" s="243">
        <v>155</v>
      </c>
      <c r="E145" s="128">
        <f>IFERROR(D145*100/D147,"")</f>
        <v>67.982456140350877</v>
      </c>
      <c r="F145" s="243">
        <v>132</v>
      </c>
      <c r="G145" s="128">
        <f>IFERROR(F145*100/F147,"")</f>
        <v>65.346534653465341</v>
      </c>
      <c r="H145" s="243">
        <v>140</v>
      </c>
      <c r="I145" s="128">
        <f>IFERROR(H145*100/H147,"")</f>
        <v>63.636363636363633</v>
      </c>
      <c r="J145" s="243">
        <v>150</v>
      </c>
      <c r="K145" s="128">
        <f>IFERROR(J145*100/J147,"")</f>
        <v>63.829787234042556</v>
      </c>
      <c r="L145" s="243">
        <v>190</v>
      </c>
      <c r="M145" s="129">
        <f>IFERROR(L145*100/L147,"")</f>
        <v>76</v>
      </c>
    </row>
    <row r="146" spans="1:31" s="68" customFormat="1" ht="33" x14ac:dyDescent="0.3">
      <c r="A146" s="143" t="s">
        <v>102</v>
      </c>
      <c r="B146" s="307">
        <v>88</v>
      </c>
      <c r="C146" s="128">
        <f>IFERROR(B146*100/B147,"")</f>
        <v>32.958801498127343</v>
      </c>
      <c r="D146" s="243">
        <v>73</v>
      </c>
      <c r="E146" s="128">
        <f>IFERROR(D146*100/D147,"")</f>
        <v>32.017543859649123</v>
      </c>
      <c r="F146" s="243">
        <v>70</v>
      </c>
      <c r="G146" s="128">
        <f>IFERROR(F146*100/F147,"")</f>
        <v>34.653465346534652</v>
      </c>
      <c r="H146" s="243">
        <v>80</v>
      </c>
      <c r="I146" s="128">
        <f>IFERROR(H146*100/H147,"")</f>
        <v>36.363636363636367</v>
      </c>
      <c r="J146" s="243">
        <v>85</v>
      </c>
      <c r="K146" s="128">
        <f>IFERROR(J146*100/J147,"")</f>
        <v>36.170212765957444</v>
      </c>
      <c r="L146" s="243">
        <v>60</v>
      </c>
      <c r="M146" s="129">
        <f>IFERROR(L146*100/L147,"")</f>
        <v>24</v>
      </c>
    </row>
    <row r="147" spans="1:31" s="68" customFormat="1" ht="33" x14ac:dyDescent="0.3">
      <c r="A147" s="138" t="s">
        <v>103</v>
      </c>
      <c r="B147" s="239">
        <f>SUM(B145:B146)</f>
        <v>267</v>
      </c>
      <c r="C147" s="239">
        <f>IFERROR(B147*100/($N$64+$B$70+$H$70),"")</f>
        <v>100</v>
      </c>
      <c r="D147" s="239">
        <f>SUM(D145:D146)</f>
        <v>228</v>
      </c>
      <c r="E147" s="239">
        <f>IFERROR(D147*100/($O$64+$C$70+$I$70),"")</f>
        <v>100</v>
      </c>
      <c r="F147" s="239">
        <f>SUM(F145:F146)</f>
        <v>202</v>
      </c>
      <c r="G147" s="239">
        <f>IFERROR(F147*100/($P$64+$D$70+$J$70),"")</f>
        <v>100</v>
      </c>
      <c r="H147" s="239">
        <f>SUM(H145:H146)</f>
        <v>220</v>
      </c>
      <c r="I147" s="239">
        <f>IFERROR(H147*100/($Q$64+$E$70+$K$70),"")</f>
        <v>100</v>
      </c>
      <c r="J147" s="239">
        <f>SUM(J145:J146)</f>
        <v>235</v>
      </c>
      <c r="K147" s="239">
        <f>IFERROR(J147*100/($R$64+$F$70+$L$70),"")</f>
        <v>95.91836734693878</v>
      </c>
      <c r="L147" s="239">
        <f>SUM(L145:L146)</f>
        <v>250</v>
      </c>
      <c r="M147" s="244">
        <f>IFERROR(L147*100/($S$64+$G$70+$M$70),"")</f>
        <v>96.15384615384616</v>
      </c>
    </row>
    <row r="148" spans="1:31" s="68" customFormat="1" x14ac:dyDescent="0.2">
      <c r="A148" s="361" t="s">
        <v>104</v>
      </c>
      <c r="B148" s="362"/>
      <c r="C148" s="362"/>
      <c r="D148" s="362"/>
      <c r="E148" s="362"/>
      <c r="F148" s="362"/>
      <c r="G148" s="362"/>
      <c r="H148" s="362"/>
      <c r="I148" s="362"/>
      <c r="J148" s="362"/>
      <c r="K148" s="362"/>
      <c r="L148" s="362"/>
      <c r="M148" s="362"/>
      <c r="N148" s="362"/>
      <c r="O148" s="362"/>
      <c r="P148" s="362"/>
      <c r="Q148" s="362"/>
      <c r="R148" s="362"/>
      <c r="S148" s="362"/>
      <c r="T148" s="362"/>
      <c r="U148" s="362"/>
      <c r="V148" s="362"/>
      <c r="W148" s="362"/>
      <c r="X148" s="362"/>
      <c r="Y148" s="362"/>
      <c r="Z148" s="362"/>
      <c r="AA148" s="362"/>
      <c r="AB148" s="362"/>
      <c r="AC148" s="362"/>
      <c r="AD148" s="362"/>
      <c r="AE148" s="362"/>
    </row>
    <row r="149" spans="1:31" s="68" customFormat="1" x14ac:dyDescent="0.2">
      <c r="A149" s="362" t="s">
        <v>105</v>
      </c>
      <c r="B149" s="362"/>
      <c r="C149" s="362"/>
      <c r="D149" s="362"/>
      <c r="E149" s="362"/>
      <c r="F149" s="362"/>
      <c r="G149" s="362"/>
      <c r="H149" s="362"/>
      <c r="I149" s="362"/>
      <c r="J149" s="362"/>
      <c r="K149" s="362"/>
      <c r="L149" s="362"/>
      <c r="M149" s="362"/>
      <c r="N149" s="362"/>
      <c r="O149" s="362"/>
      <c r="P149" s="362"/>
      <c r="Q149" s="362"/>
      <c r="R149" s="362"/>
      <c r="S149" s="362"/>
      <c r="T149" s="362"/>
      <c r="U149" s="362"/>
      <c r="V149" s="362"/>
      <c r="W149" s="362"/>
      <c r="X149" s="362"/>
      <c r="Y149" s="362"/>
      <c r="Z149" s="362"/>
      <c r="AA149" s="362"/>
      <c r="AB149" s="362"/>
      <c r="AC149" s="362"/>
      <c r="AD149" s="362"/>
      <c r="AE149" s="362"/>
    </row>
    <row r="150" spans="1:31" x14ac:dyDescent="0.3">
      <c r="A150" s="67" t="s">
        <v>50</v>
      </c>
    </row>
    <row r="151" spans="1:31" x14ac:dyDescent="0.3">
      <c r="A151" s="67"/>
    </row>
    <row r="152" spans="1:31" x14ac:dyDescent="0.3">
      <c r="A152" s="144" t="s">
        <v>106</v>
      </c>
      <c r="B152" s="145"/>
      <c r="C152" s="145"/>
      <c r="D152" s="145"/>
      <c r="E152" s="145"/>
      <c r="F152" s="145"/>
      <c r="G152" s="145"/>
      <c r="H152" s="145"/>
      <c r="I152" s="145"/>
      <c r="J152" s="145"/>
      <c r="K152" s="145"/>
      <c r="L152" s="145"/>
      <c r="M152" s="145"/>
    </row>
    <row r="153" spans="1:31" x14ac:dyDescent="0.3">
      <c r="A153" s="363" t="s">
        <v>83</v>
      </c>
      <c r="B153" s="364">
        <v>2013</v>
      </c>
      <c r="C153" s="365"/>
      <c r="D153" s="364">
        <v>2014</v>
      </c>
      <c r="E153" s="365"/>
      <c r="F153" s="366">
        <v>2015</v>
      </c>
      <c r="G153" s="367"/>
      <c r="H153" s="366">
        <v>2016</v>
      </c>
      <c r="I153" s="367"/>
      <c r="J153" s="364">
        <v>2017</v>
      </c>
      <c r="K153" s="365"/>
      <c r="L153" s="364">
        <v>2018</v>
      </c>
      <c r="M153" s="365"/>
    </row>
    <row r="154" spans="1:31" x14ac:dyDescent="0.3">
      <c r="A154" s="363"/>
      <c r="B154" s="146"/>
      <c r="C154" s="146"/>
      <c r="D154" s="147" t="s">
        <v>99</v>
      </c>
      <c r="E154" s="146" t="s">
        <v>85</v>
      </c>
      <c r="F154" s="147" t="s">
        <v>99</v>
      </c>
      <c r="G154" s="146" t="s">
        <v>85</v>
      </c>
      <c r="H154" s="147" t="s">
        <v>99</v>
      </c>
      <c r="I154" s="146" t="s">
        <v>85</v>
      </c>
      <c r="J154" s="147" t="s">
        <v>99</v>
      </c>
      <c r="K154" s="146" t="s">
        <v>85</v>
      </c>
      <c r="L154" s="147" t="s">
        <v>99</v>
      </c>
      <c r="M154" s="146" t="s">
        <v>85</v>
      </c>
    </row>
    <row r="155" spans="1:31" x14ac:dyDescent="0.3">
      <c r="A155" s="148" t="s">
        <v>107</v>
      </c>
      <c r="B155" s="245">
        <v>1000</v>
      </c>
      <c r="C155" s="246">
        <f>IF(B155=0,"",B155*100/N70)</f>
        <v>59.276822762299943</v>
      </c>
      <c r="D155" s="245">
        <v>928</v>
      </c>
      <c r="E155" s="246">
        <f>IF(D155=0,"",D155*100/O70)</f>
        <v>53.953488372093027</v>
      </c>
      <c r="F155" s="287">
        <v>1000</v>
      </c>
      <c r="G155" s="246">
        <f>IF(F155=0,"",F155*100/P70)</f>
        <v>58.513750731421887</v>
      </c>
      <c r="H155" s="245">
        <v>750</v>
      </c>
      <c r="I155" s="246">
        <f>IF(H155=0,"",H155*100/Q70)</f>
        <v>42.372881355932201</v>
      </c>
      <c r="J155" s="245">
        <v>720</v>
      </c>
      <c r="K155" s="246">
        <f>IF(J155=0,"",J155*100/R70)</f>
        <v>39.669421487603309</v>
      </c>
      <c r="L155" s="245">
        <v>750</v>
      </c>
      <c r="M155" s="247">
        <f>IF(L155=0,"",L155*100/S70)</f>
        <v>40.322580645161288</v>
      </c>
    </row>
    <row r="156" spans="1:31" x14ac:dyDescent="0.3">
      <c r="A156" s="136" t="s">
        <v>108</v>
      </c>
      <c r="B156" s="248">
        <v>210</v>
      </c>
      <c r="C156" s="249">
        <f>IF(B156=0,"",B156*100/(B64+H64))</f>
        <v>14.788732394366198</v>
      </c>
      <c r="D156" s="248">
        <v>0</v>
      </c>
      <c r="E156" s="249" t="str">
        <f>IF(D156=0,"",D156*100/(C64+I64))</f>
        <v/>
      </c>
      <c r="F156" s="283">
        <v>0</v>
      </c>
      <c r="G156" s="249" t="str">
        <f>IF(F156=0,"",F156*100/(D64+J64))</f>
        <v/>
      </c>
      <c r="H156" s="248">
        <v>650</v>
      </c>
      <c r="I156" s="249">
        <f>IF(H156=0,"",H156*100/(E64+K64))</f>
        <v>41.935483870967744</v>
      </c>
      <c r="J156" s="248">
        <v>700</v>
      </c>
      <c r="K156" s="249">
        <f>IF(J156=0,"",J156*100/(F64+L64))</f>
        <v>44.585987261146499</v>
      </c>
      <c r="L156" s="248">
        <v>700</v>
      </c>
      <c r="M156" s="250">
        <f>IF(L156=0,"",L156*100/(G64+M64))</f>
        <v>43.75</v>
      </c>
    </row>
    <row r="157" spans="1:31" x14ac:dyDescent="0.3">
      <c r="A157" s="136" t="s">
        <v>109</v>
      </c>
      <c r="B157" s="248">
        <v>265</v>
      </c>
      <c r="C157" s="249">
        <f>IF(B157=0,"",B157*100/(N64+B70+H70))</f>
        <v>99.250936329588015</v>
      </c>
      <c r="D157" s="248">
        <v>227</v>
      </c>
      <c r="E157" s="252">
        <f>IF(D157=0,"",D157*100/(O64+C70+I70))</f>
        <v>99.561403508771932</v>
      </c>
      <c r="F157" s="283">
        <v>163</v>
      </c>
      <c r="G157" s="249">
        <f>IF(F157=0,"",F157*100/(P64+D70+J70))</f>
        <v>80.693069306930695</v>
      </c>
      <c r="H157" s="248">
        <v>200</v>
      </c>
      <c r="I157" s="249">
        <f>IF(H157=0,"",H157*100/(Q64+E70+K70))</f>
        <v>90.909090909090907</v>
      </c>
      <c r="J157" s="248">
        <v>225</v>
      </c>
      <c r="K157" s="249">
        <f>IF(J157=0,"",J157*100/(R64+F70+L70))</f>
        <v>91.836734693877546</v>
      </c>
      <c r="L157" s="248">
        <v>240</v>
      </c>
      <c r="M157" s="250">
        <f>IF(L157=0,"",L157*100/(S64+G70+M70))</f>
        <v>92.307692307692307</v>
      </c>
    </row>
    <row r="158" spans="1:31" ht="33" x14ac:dyDescent="0.3">
      <c r="A158" s="149" t="s">
        <v>110</v>
      </c>
      <c r="B158" s="248">
        <v>40</v>
      </c>
      <c r="C158" s="249">
        <f>IF(B158=0,"",B158*100/N70)</f>
        <v>2.3710729104919976</v>
      </c>
      <c r="D158" s="248">
        <v>359</v>
      </c>
      <c r="E158" s="249">
        <f>IF(D158=0,"",D158*100/O70)</f>
        <v>20.872093023255815</v>
      </c>
      <c r="F158" s="283">
        <v>165</v>
      </c>
      <c r="G158" s="249">
        <f>IF(F158=0,"",F158*100/P70)</f>
        <v>9.6547688706846113</v>
      </c>
      <c r="H158" s="248">
        <v>150</v>
      </c>
      <c r="I158" s="249">
        <f>IF(H158=0,"",H158*100/Q70)</f>
        <v>8.4745762711864412</v>
      </c>
      <c r="J158" s="248">
        <v>150</v>
      </c>
      <c r="K158" s="249">
        <f>IF(J158=0,"",J158*100/R70)</f>
        <v>8.2644628099173545</v>
      </c>
      <c r="L158" s="248">
        <v>150</v>
      </c>
      <c r="M158" s="250">
        <f>IF(L158=0,"",L158*100/S70)</f>
        <v>8.064516129032258</v>
      </c>
    </row>
    <row r="159" spans="1:31" x14ac:dyDescent="0.3">
      <c r="A159" s="136" t="s">
        <v>111</v>
      </c>
      <c r="B159" s="251">
        <f>SUM(B155:B158)</f>
        <v>1515</v>
      </c>
      <c r="C159" s="252">
        <f>IF(B159=0,"",B159*100/N70)</f>
        <v>89.804386484884404</v>
      </c>
      <c r="D159" s="251">
        <f>SUM(D155:D158)</f>
        <v>1514</v>
      </c>
      <c r="E159" s="249">
        <f>IF(D159=0,"",D159*100/O70)</f>
        <v>88.023255813953483</v>
      </c>
      <c r="F159" s="251">
        <f>SUM(F155:F158)</f>
        <v>1328</v>
      </c>
      <c r="G159" s="249">
        <f>IF(F159=0,"",F159*100/P70)</f>
        <v>77.706260971328263</v>
      </c>
      <c r="H159" s="251">
        <f>SUM(H155:H158)</f>
        <v>1750</v>
      </c>
      <c r="I159" s="252">
        <f>IF(H159=0,"",H159*100/Q70)</f>
        <v>98.870056497175142</v>
      </c>
      <c r="J159" s="251">
        <f>SUM(J155:J158)</f>
        <v>1795</v>
      </c>
      <c r="K159" s="252">
        <f>IF(J159=0,"",J159*100/R70)</f>
        <v>98.898071625344357</v>
      </c>
      <c r="L159" s="251">
        <f>SUM(L155:L158)</f>
        <v>1840</v>
      </c>
      <c r="M159" s="253">
        <f>IF(L159=0,"",L159*100/S70)</f>
        <v>98.924731182795696</v>
      </c>
    </row>
    <row r="160" spans="1:31" x14ac:dyDescent="0.3">
      <c r="A160" s="136" t="s">
        <v>112</v>
      </c>
      <c r="B160" s="248">
        <v>1397</v>
      </c>
      <c r="C160" s="249">
        <f>IF(B160=0,"",B160*100/(B64+H64))</f>
        <v>98.380281690140848</v>
      </c>
      <c r="D160" s="248">
        <v>1491</v>
      </c>
      <c r="E160" s="249">
        <f>IF(D160=0,"",D160*100/(C64+I64))</f>
        <v>99.932975871313673</v>
      </c>
      <c r="F160" s="283">
        <v>1507</v>
      </c>
      <c r="G160" s="249">
        <f>IF(F160=0,"",F160*100/(D64+J64))</f>
        <v>100</v>
      </c>
      <c r="H160" s="248">
        <v>1550</v>
      </c>
      <c r="I160" s="249">
        <f>IF(H160=0,"",H160*100/(E64+K64))</f>
        <v>100</v>
      </c>
      <c r="J160" s="248">
        <v>1570</v>
      </c>
      <c r="K160" s="249">
        <f>IF(J160=0,"",J160*100/(F64+L64))</f>
        <v>100</v>
      </c>
      <c r="L160" s="248">
        <v>1600</v>
      </c>
      <c r="M160" s="250">
        <f>IF(L160=0,"",L160*100/(G64+M64))</f>
        <v>100</v>
      </c>
    </row>
    <row r="161" spans="1:28" x14ac:dyDescent="0.3">
      <c r="A161" s="143" t="s">
        <v>113</v>
      </c>
      <c r="B161" s="248">
        <v>7</v>
      </c>
      <c r="C161" s="249">
        <f>IFERROR(B161*100/N70,"")</f>
        <v>0.41493775933609961</v>
      </c>
      <c r="D161" s="248">
        <v>15</v>
      </c>
      <c r="E161" s="249">
        <f>IFERROR(D161*100/O70,"")</f>
        <v>0.87209302325581395</v>
      </c>
      <c r="F161" s="283">
        <v>2</v>
      </c>
      <c r="G161" s="249">
        <f>IFERROR(F161*100/P70,"")</f>
        <v>0.11702750146284377</v>
      </c>
      <c r="H161" s="248">
        <v>5</v>
      </c>
      <c r="I161" s="249">
        <f>IFERROR(H161*100/Q70,"")</f>
        <v>0.2824858757062147</v>
      </c>
      <c r="J161" s="248">
        <v>7</v>
      </c>
      <c r="K161" s="249">
        <f>IFERROR(J161*100/R70,"")</f>
        <v>0.38567493112947659</v>
      </c>
      <c r="L161" s="248">
        <v>10</v>
      </c>
      <c r="M161" s="250">
        <f>IFERROR(L161*100/S70,"")</f>
        <v>0.5376344086021505</v>
      </c>
    </row>
    <row r="162" spans="1:28" ht="33" x14ac:dyDescent="0.3">
      <c r="A162" s="143" t="s">
        <v>114</v>
      </c>
      <c r="B162" s="248">
        <v>7</v>
      </c>
      <c r="C162" s="249">
        <f>IFERROR(B162*100/B161,"")</f>
        <v>100</v>
      </c>
      <c r="D162" s="248">
        <v>15</v>
      </c>
      <c r="E162" s="249">
        <f>IFERROR(D162*100/D161,"")</f>
        <v>100</v>
      </c>
      <c r="F162" s="283">
        <v>2</v>
      </c>
      <c r="G162" s="249">
        <f>IFERROR(F162*100/F161,"")</f>
        <v>100</v>
      </c>
      <c r="H162" s="248">
        <v>5</v>
      </c>
      <c r="I162" s="249">
        <f>IFERROR(H162*100/H161,"")</f>
        <v>100</v>
      </c>
      <c r="J162" s="248">
        <v>7</v>
      </c>
      <c r="K162" s="249">
        <f>IFERROR(J162*100/J161,"")</f>
        <v>100</v>
      </c>
      <c r="L162" s="248">
        <v>10</v>
      </c>
      <c r="M162" s="250">
        <f>IFERROR(L162*100/L161,"")</f>
        <v>100</v>
      </c>
    </row>
    <row r="163" spans="1:28" x14ac:dyDescent="0.3">
      <c r="A163" s="143" t="s">
        <v>115</v>
      </c>
      <c r="B163" s="248">
        <v>40</v>
      </c>
      <c r="C163" s="249">
        <f>IFERROR(B163*100/N70,"")</f>
        <v>2.3710729104919976</v>
      </c>
      <c r="D163" s="248">
        <v>38</v>
      </c>
      <c r="E163" s="249">
        <f>IFERROR(D163*100/O70,"")</f>
        <v>2.2093023255813953</v>
      </c>
      <c r="F163" s="283">
        <v>15</v>
      </c>
      <c r="G163" s="249">
        <f>IFERROR(F163*100/P70,"")</f>
        <v>0.87770626097132831</v>
      </c>
      <c r="H163" s="248">
        <v>15</v>
      </c>
      <c r="I163" s="249">
        <f>IFERROR(H163*100/Q70,"")</f>
        <v>0.84745762711864403</v>
      </c>
      <c r="J163" s="248">
        <v>15</v>
      </c>
      <c r="K163" s="249">
        <f>IFERROR(J163*100/R70,"")</f>
        <v>0.82644628099173556</v>
      </c>
      <c r="L163" s="248">
        <v>20</v>
      </c>
      <c r="M163" s="250">
        <f>IFERROR(L163*100/S70,"")</f>
        <v>1.075268817204301</v>
      </c>
    </row>
    <row r="164" spans="1:28" ht="33" x14ac:dyDescent="0.3">
      <c r="A164" s="143" t="s">
        <v>116</v>
      </c>
      <c r="B164" s="248">
        <v>40</v>
      </c>
      <c r="C164" s="249">
        <f>IFERROR(B164*100/B163,"")</f>
        <v>100</v>
      </c>
      <c r="D164" s="248">
        <v>38</v>
      </c>
      <c r="E164" s="249">
        <f>IFERROR(D164*100/D163,"")</f>
        <v>100</v>
      </c>
      <c r="F164" s="283">
        <v>15</v>
      </c>
      <c r="G164" s="249">
        <f>IFERROR(F164*100/F163,"")</f>
        <v>100</v>
      </c>
      <c r="H164" s="248">
        <v>15</v>
      </c>
      <c r="I164" s="249">
        <f>IFERROR(H164*100/H163,"")</f>
        <v>100</v>
      </c>
      <c r="J164" s="248">
        <v>15</v>
      </c>
      <c r="K164" s="249">
        <f>IFERROR(J164*100/J163,"")</f>
        <v>100</v>
      </c>
      <c r="L164" s="248">
        <v>20</v>
      </c>
      <c r="M164" s="250">
        <f>IFERROR(L164*100/L163,"")</f>
        <v>100</v>
      </c>
    </row>
    <row r="165" spans="1:28" x14ac:dyDescent="0.3">
      <c r="A165" s="102" t="s">
        <v>117</v>
      </c>
      <c r="B165" s="248">
        <v>476</v>
      </c>
      <c r="C165" s="249">
        <f>IFERROR(B165*100/(N70),"")</f>
        <v>28.215767634854771</v>
      </c>
      <c r="D165" s="248">
        <v>395</v>
      </c>
      <c r="E165" s="249">
        <f>IFERROR(D165*100/(O70),"")</f>
        <v>22.965116279069768</v>
      </c>
      <c r="F165" s="283">
        <v>415</v>
      </c>
      <c r="G165" s="249">
        <f>IFERROR(F165*100/(P70),"")</f>
        <v>24.283206553540083</v>
      </c>
      <c r="H165" s="248">
        <v>480</v>
      </c>
      <c r="I165" s="249">
        <f>IFERROR(H165*100/(Q70),"")</f>
        <v>27.118644067796609</v>
      </c>
      <c r="J165" s="248">
        <v>520</v>
      </c>
      <c r="K165" s="249">
        <f>IFERROR(J165*100/(R70),"")</f>
        <v>28.650137741046834</v>
      </c>
      <c r="L165" s="248">
        <v>550</v>
      </c>
      <c r="M165" s="250">
        <f>IFERROR(L165*100/(S70),"")</f>
        <v>29.56989247311828</v>
      </c>
    </row>
    <row r="166" spans="1:28" ht="33" x14ac:dyDescent="0.3">
      <c r="A166" s="143" t="s">
        <v>118</v>
      </c>
      <c r="B166" s="283">
        <v>0</v>
      </c>
      <c r="C166" s="249">
        <f>IFERROR(B166*100/B165,"")</f>
        <v>0</v>
      </c>
      <c r="D166" s="283">
        <v>0</v>
      </c>
      <c r="E166" s="249">
        <f>IFERROR(D166*100/D165,"")</f>
        <v>0</v>
      </c>
      <c r="F166" s="283">
        <v>0</v>
      </c>
      <c r="G166" s="249">
        <f>IFERROR(F166*100/F165,"")</f>
        <v>0</v>
      </c>
      <c r="H166" s="248">
        <v>0</v>
      </c>
      <c r="I166" s="249">
        <f>IFERROR(H166*100/H165,"")</f>
        <v>0</v>
      </c>
      <c r="J166" s="248">
        <v>100</v>
      </c>
      <c r="K166" s="249">
        <f>IFERROR(J166*100/J165,"")</f>
        <v>19.23076923076923</v>
      </c>
      <c r="L166" s="248">
        <v>100</v>
      </c>
      <c r="M166" s="250">
        <f>IFERROR(L166*100/L165,"")</f>
        <v>18.181818181818183</v>
      </c>
    </row>
    <row r="167" spans="1:28" ht="33" x14ac:dyDescent="0.3">
      <c r="A167" s="143" t="s">
        <v>119</v>
      </c>
      <c r="B167" s="283">
        <v>4</v>
      </c>
      <c r="C167" s="249">
        <f>IFERROR(B167*100/(B63+H63),"")</f>
        <v>80</v>
      </c>
      <c r="D167" s="283">
        <v>4</v>
      </c>
      <c r="E167" s="249">
        <f>IFERROR(D167*100/(B63+I63),"")</f>
        <v>80</v>
      </c>
      <c r="F167" s="283">
        <v>4</v>
      </c>
      <c r="G167" s="249">
        <f>IFERROR(F167*100/(D63+J63),"")</f>
        <v>80</v>
      </c>
      <c r="H167" s="248">
        <v>4</v>
      </c>
      <c r="I167" s="249">
        <f>IFERROR(H167*100/(E63+K63),"")</f>
        <v>80</v>
      </c>
      <c r="J167" s="248">
        <v>4</v>
      </c>
      <c r="K167" s="249">
        <f>IFERROR(J167*100/(F63+L63),"")</f>
        <v>80</v>
      </c>
      <c r="L167" s="248">
        <v>5</v>
      </c>
      <c r="M167" s="250">
        <f>IFERROR(L167*100/(G63+M63),"")</f>
        <v>100</v>
      </c>
    </row>
    <row r="168" spans="1:28" ht="33" x14ac:dyDescent="0.3">
      <c r="A168" s="143" t="s">
        <v>120</v>
      </c>
      <c r="B168" s="283">
        <v>2</v>
      </c>
      <c r="C168" s="249">
        <f>IFERROR(B168*100/(B63+H63),"")</f>
        <v>40</v>
      </c>
      <c r="D168" s="283">
        <v>2</v>
      </c>
      <c r="E168" s="249">
        <f>IFERROR(D168*100/(C63+I63),"")</f>
        <v>40</v>
      </c>
      <c r="F168" s="283">
        <v>5</v>
      </c>
      <c r="G168" s="249">
        <f>IFERROR(F168*100/(D63+J63),"")</f>
        <v>100</v>
      </c>
      <c r="H168" s="248">
        <v>5</v>
      </c>
      <c r="I168" s="249">
        <f>IFERROR(H168*100/(E63+K63),"")</f>
        <v>100</v>
      </c>
      <c r="J168" s="248">
        <v>5</v>
      </c>
      <c r="K168" s="249">
        <f>IFERROR(J168*100/(F63+L63),"")</f>
        <v>100</v>
      </c>
      <c r="L168" s="248">
        <v>5</v>
      </c>
      <c r="M168" s="250">
        <f>IFERROR(L168*100/(G63+M63),"")</f>
        <v>100</v>
      </c>
    </row>
    <row r="169" spans="1:28" x14ac:dyDescent="0.3">
      <c r="A169" s="143" t="s">
        <v>121</v>
      </c>
      <c r="B169" s="283">
        <v>11</v>
      </c>
      <c r="C169" s="249">
        <f>IFERROR(B169*100/N69,"")</f>
        <v>100</v>
      </c>
      <c r="D169" s="283">
        <v>11</v>
      </c>
      <c r="E169" s="249">
        <f>IFERROR(D169*100/O69,"")</f>
        <v>100</v>
      </c>
      <c r="F169" s="283">
        <v>11</v>
      </c>
      <c r="G169" s="249">
        <f>IFERROR(F169*100/P69,"")</f>
        <v>100</v>
      </c>
      <c r="H169" s="248">
        <v>11</v>
      </c>
      <c r="I169" s="249">
        <v>100</v>
      </c>
      <c r="J169" s="248">
        <v>11</v>
      </c>
      <c r="K169" s="249">
        <v>100</v>
      </c>
      <c r="L169" s="248">
        <v>11</v>
      </c>
      <c r="M169" s="250">
        <v>100</v>
      </c>
    </row>
    <row r="170" spans="1:28" x14ac:dyDescent="0.3">
      <c r="A170" s="136" t="s">
        <v>122</v>
      </c>
      <c r="B170" s="283">
        <v>3</v>
      </c>
      <c r="C170" s="252">
        <f>IFERROR(B170*100/(B39+H39),"")</f>
        <v>75</v>
      </c>
      <c r="D170" s="283">
        <v>3</v>
      </c>
      <c r="E170" s="252">
        <f>IFERROR(D170*100/(C39+I39),"")</f>
        <v>75</v>
      </c>
      <c r="F170" s="283">
        <v>3</v>
      </c>
      <c r="G170" s="252">
        <f>IFERROR(F170*100/(D39+J39),"")</f>
        <v>75</v>
      </c>
      <c r="H170" s="248">
        <v>3</v>
      </c>
      <c r="I170" s="252">
        <f>IFERROR(H170*100/(E39+K39),"")</f>
        <v>60</v>
      </c>
      <c r="J170" s="248">
        <v>4</v>
      </c>
      <c r="K170" s="252">
        <f>IFERROR(J170*100/(F39+L39),"")</f>
        <v>80</v>
      </c>
      <c r="L170" s="248">
        <v>4</v>
      </c>
      <c r="M170" s="253">
        <f>IFERROR(L170*100/(G39+M39),"")</f>
        <v>80</v>
      </c>
      <c r="N170" s="150"/>
      <c r="O170" s="150"/>
      <c r="P170" s="150"/>
      <c r="Q170" s="150"/>
      <c r="R170" s="150"/>
      <c r="S170" s="150"/>
    </row>
    <row r="171" spans="1:28" ht="33" x14ac:dyDescent="0.3">
      <c r="A171" s="101" t="s">
        <v>123</v>
      </c>
      <c r="B171" s="283">
        <v>0</v>
      </c>
      <c r="C171" s="252">
        <f>IFERROR(B171*100/(B63+H63),"")</f>
        <v>0</v>
      </c>
      <c r="D171" s="283">
        <v>3</v>
      </c>
      <c r="E171" s="252">
        <f>IFERROR(D171*100/(C63+I63),"")</f>
        <v>60</v>
      </c>
      <c r="F171" s="283">
        <v>3</v>
      </c>
      <c r="G171" s="252">
        <f>IFERROR(F171*100/(D63+J63),"")</f>
        <v>60</v>
      </c>
      <c r="H171" s="248">
        <v>4</v>
      </c>
      <c r="I171" s="252">
        <f>IFERROR(H171*100/(E63+K63),"")</f>
        <v>80</v>
      </c>
      <c r="J171" s="248">
        <v>4</v>
      </c>
      <c r="K171" s="252">
        <f>IFERROR(J171*100/(F63+L63),"")</f>
        <v>80</v>
      </c>
      <c r="L171" s="248">
        <v>5</v>
      </c>
      <c r="M171" s="253">
        <f>IFERROR(L171*100/(G63+M63),"")</f>
        <v>100</v>
      </c>
      <c r="N171" s="150"/>
      <c r="O171" s="150"/>
      <c r="P171" s="150"/>
      <c r="Q171" s="150"/>
      <c r="R171" s="150"/>
      <c r="S171" s="150"/>
    </row>
    <row r="172" spans="1:28" x14ac:dyDescent="0.3">
      <c r="A172" s="151" t="s">
        <v>124</v>
      </c>
      <c r="B172" s="254">
        <v>0</v>
      </c>
      <c r="C172" s="255"/>
      <c r="D172" s="254">
        <v>0</v>
      </c>
      <c r="E172" s="255"/>
      <c r="F172" s="254">
        <v>0</v>
      </c>
      <c r="G172" s="255"/>
      <c r="H172" s="254">
        <v>250</v>
      </c>
      <c r="I172" s="255"/>
      <c r="J172" s="254">
        <v>300</v>
      </c>
      <c r="K172" s="255"/>
      <c r="L172" s="254">
        <v>350</v>
      </c>
      <c r="M172" s="256"/>
    </row>
    <row r="173" spans="1:28" s="155" customFormat="1" x14ac:dyDescent="0.3">
      <c r="A173" s="152" t="s">
        <v>125</v>
      </c>
      <c r="B173" s="152"/>
      <c r="C173" s="152"/>
      <c r="D173" s="152"/>
      <c r="E173" s="152"/>
      <c r="F173" s="152"/>
      <c r="G173" s="152"/>
      <c r="H173" s="152"/>
      <c r="I173" s="152"/>
      <c r="J173" s="152"/>
      <c r="K173" s="152"/>
      <c r="L173" s="152"/>
      <c r="M173" s="152"/>
      <c r="N173" s="1"/>
      <c r="O173" s="1"/>
      <c r="P173" s="1"/>
      <c r="Q173" s="1"/>
      <c r="R173" s="1"/>
      <c r="S173" s="1"/>
      <c r="T173" s="1"/>
      <c r="U173" s="1"/>
      <c r="V173" s="153"/>
      <c r="W173" s="153"/>
      <c r="X173" s="153"/>
      <c r="Y173" s="153"/>
      <c r="Z173" s="153"/>
      <c r="AA173" s="154"/>
    </row>
    <row r="174" spans="1:28" s="156" customFormat="1" ht="16.5" customHeight="1" x14ac:dyDescent="0.3">
      <c r="A174" s="150" t="s">
        <v>126</v>
      </c>
      <c r="B174" s="150"/>
      <c r="C174" s="150"/>
      <c r="D174" s="150"/>
      <c r="E174" s="150"/>
      <c r="F174" s="150"/>
      <c r="G174" s="150"/>
      <c r="H174" s="150"/>
      <c r="I174" s="150"/>
      <c r="J174" s="150"/>
      <c r="K174" s="150"/>
      <c r="L174" s="150"/>
      <c r="M174" s="150"/>
      <c r="N174" s="150"/>
      <c r="O174" s="150"/>
      <c r="P174" s="1"/>
      <c r="Q174" s="1"/>
      <c r="R174" s="1"/>
      <c r="S174" s="1"/>
      <c r="T174" s="1"/>
      <c r="U174" s="1"/>
      <c r="V174" s="1"/>
      <c r="W174" s="1"/>
      <c r="X174" s="153"/>
      <c r="Y174" s="153"/>
      <c r="Z174" s="153"/>
      <c r="AA174" s="153"/>
      <c r="AB174" s="153"/>
    </row>
    <row r="175" spans="1:28" s="156" customFormat="1" x14ac:dyDescent="0.2">
      <c r="A175" s="157" t="s">
        <v>50</v>
      </c>
      <c r="B175" s="158"/>
      <c r="C175" s="159"/>
      <c r="D175" s="159"/>
      <c r="E175" s="159"/>
      <c r="F175" s="159"/>
      <c r="G175" s="159"/>
      <c r="H175" s="159"/>
      <c r="I175" s="159"/>
      <c r="J175" s="159"/>
      <c r="K175" s="159"/>
      <c r="L175" s="159"/>
      <c r="M175" s="159"/>
      <c r="N175" s="159"/>
      <c r="O175" s="159"/>
      <c r="P175" s="159"/>
      <c r="Q175" s="159"/>
      <c r="R175" s="159"/>
    </row>
    <row r="176" spans="1:28" x14ac:dyDescent="0.3">
      <c r="A176" s="119"/>
      <c r="B176" s="160"/>
      <c r="C176" s="43"/>
      <c r="D176" s="43"/>
      <c r="E176" s="43"/>
      <c r="F176" s="43"/>
      <c r="G176" s="43"/>
      <c r="H176" s="43"/>
      <c r="I176" s="43"/>
      <c r="J176" s="43"/>
      <c r="K176" s="43"/>
      <c r="L176" s="43"/>
      <c r="M176" s="43"/>
      <c r="N176" s="43"/>
      <c r="O176" s="43"/>
      <c r="P176" s="43"/>
      <c r="Q176" s="43"/>
      <c r="R176" s="43"/>
    </row>
    <row r="177" spans="1:21" s="68" customFormat="1" x14ac:dyDescent="0.3">
      <c r="A177" s="161" t="s">
        <v>127</v>
      </c>
      <c r="B177" s="161"/>
      <c r="C177" s="161"/>
      <c r="D177" s="161"/>
      <c r="E177" s="161"/>
      <c r="F177" s="161"/>
      <c r="G177" s="161"/>
      <c r="H177" s="161"/>
      <c r="I177" s="161"/>
      <c r="J177" s="161"/>
      <c r="K177" s="161"/>
      <c r="L177" s="161"/>
      <c r="M177" s="161"/>
      <c r="U177" s="1"/>
    </row>
    <row r="178" spans="1:21" s="68" customFormat="1" x14ac:dyDescent="0.3">
      <c r="A178" s="360" t="s">
        <v>98</v>
      </c>
      <c r="B178" s="351">
        <v>2013</v>
      </c>
      <c r="C178" s="353"/>
      <c r="D178" s="351">
        <v>2014</v>
      </c>
      <c r="E178" s="353"/>
      <c r="F178" s="360">
        <v>2015</v>
      </c>
      <c r="G178" s="360"/>
      <c r="H178" s="351">
        <v>2016</v>
      </c>
      <c r="I178" s="353"/>
      <c r="J178" s="351">
        <v>2017</v>
      </c>
      <c r="K178" s="353"/>
      <c r="L178" s="351">
        <v>2018</v>
      </c>
      <c r="M178" s="353"/>
      <c r="U178" s="1"/>
    </row>
    <row r="179" spans="1:21" s="68" customFormat="1" x14ac:dyDescent="0.3">
      <c r="A179" s="356"/>
      <c r="B179" s="162" t="s">
        <v>128</v>
      </c>
      <c r="C179" s="162" t="s">
        <v>85</v>
      </c>
      <c r="D179" s="162" t="s">
        <v>128</v>
      </c>
      <c r="E179" s="162" t="s">
        <v>85</v>
      </c>
      <c r="F179" s="162" t="s">
        <v>128</v>
      </c>
      <c r="G179" s="162" t="s">
        <v>85</v>
      </c>
      <c r="H179" s="162" t="s">
        <v>128</v>
      </c>
      <c r="I179" s="162" t="s">
        <v>85</v>
      </c>
      <c r="J179" s="162" t="s">
        <v>128</v>
      </c>
      <c r="K179" s="162" t="s">
        <v>85</v>
      </c>
      <c r="L179" s="162" t="s">
        <v>128</v>
      </c>
      <c r="M179" s="162" t="s">
        <v>85</v>
      </c>
      <c r="U179" s="1"/>
    </row>
    <row r="180" spans="1:21" s="68" customFormat="1" x14ac:dyDescent="0.3">
      <c r="A180" s="163" t="s">
        <v>129</v>
      </c>
      <c r="B180" s="257">
        <v>4</v>
      </c>
      <c r="C180" s="258">
        <f>IF(B180=0,"",B180*100/H39)</f>
        <v>100</v>
      </c>
      <c r="D180" s="257">
        <v>4</v>
      </c>
      <c r="E180" s="258">
        <f>IF(D180=0,"",D180*100/I39)</f>
        <v>100</v>
      </c>
      <c r="F180" s="284">
        <v>4</v>
      </c>
      <c r="G180" s="258">
        <f>IF(F180=0,"",F180*100/J39)</f>
        <v>100</v>
      </c>
      <c r="H180" s="257">
        <v>4</v>
      </c>
      <c r="I180" s="258">
        <f>IF(H180=0,"",H180*100/K39)</f>
        <v>100</v>
      </c>
      <c r="J180" s="257">
        <v>4</v>
      </c>
      <c r="K180" s="258">
        <f>IF(J180=0,"",J180*100/L39)</f>
        <v>100</v>
      </c>
      <c r="L180" s="257">
        <v>4</v>
      </c>
      <c r="M180" s="259">
        <f>IF(L180=0,"",L180*100/M39)</f>
        <v>100</v>
      </c>
      <c r="N180" s="166"/>
      <c r="O180" s="166"/>
      <c r="P180" s="166"/>
      <c r="Q180" s="166"/>
      <c r="R180" s="166"/>
      <c r="S180" s="166"/>
      <c r="U180" s="1"/>
    </row>
    <row r="181" spans="1:21" s="68" customFormat="1" x14ac:dyDescent="0.3">
      <c r="A181" s="101" t="s">
        <v>130</v>
      </c>
      <c r="B181" s="260">
        <v>15</v>
      </c>
      <c r="C181" s="260"/>
      <c r="D181" s="260">
        <v>57</v>
      </c>
      <c r="E181" s="260"/>
      <c r="F181" s="264">
        <v>75</v>
      </c>
      <c r="G181" s="260">
        <v>5</v>
      </c>
      <c r="H181" s="260">
        <v>85</v>
      </c>
      <c r="I181" s="260">
        <v>5.5</v>
      </c>
      <c r="J181" s="260">
        <v>100</v>
      </c>
      <c r="K181" s="260">
        <v>6.4</v>
      </c>
      <c r="L181" s="260">
        <v>120</v>
      </c>
      <c r="M181" s="261">
        <v>8</v>
      </c>
      <c r="N181" s="166"/>
      <c r="O181" s="166"/>
      <c r="P181" s="166"/>
      <c r="Q181" s="166"/>
      <c r="R181" s="166"/>
      <c r="S181" s="166"/>
      <c r="U181" s="1"/>
    </row>
    <row r="182" spans="1:21" s="68" customFormat="1" x14ac:dyDescent="0.3">
      <c r="A182" s="101" t="s">
        <v>131</v>
      </c>
      <c r="B182" s="262">
        <v>12</v>
      </c>
      <c r="C182" s="263">
        <f>IF(B182=0,"",B182*100/B181)</f>
        <v>80</v>
      </c>
      <c r="D182" s="262">
        <v>27</v>
      </c>
      <c r="E182" s="263">
        <f>IF(D182=0,"",D182*100/D181)</f>
        <v>47.368421052631582</v>
      </c>
      <c r="F182" s="264">
        <v>66</v>
      </c>
      <c r="G182" s="263">
        <f>IF(F182=0,"",F182*100/F181)</f>
        <v>88</v>
      </c>
      <c r="H182" s="262">
        <v>75</v>
      </c>
      <c r="I182" s="263">
        <f>IF(H182=0,"",H182*100/H181)</f>
        <v>88.235294117647058</v>
      </c>
      <c r="J182" s="262">
        <v>90</v>
      </c>
      <c r="K182" s="263">
        <f>IF(J182=0,"",J182*100/J181)</f>
        <v>90</v>
      </c>
      <c r="L182" s="262">
        <v>110</v>
      </c>
      <c r="M182" s="265">
        <f>IF(L182=0,"",L182*100/L181)</f>
        <v>91.666666666666671</v>
      </c>
      <c r="N182" s="166"/>
      <c r="O182" s="166"/>
      <c r="P182" s="166"/>
      <c r="Q182" s="166"/>
      <c r="R182" s="166"/>
      <c r="S182" s="166"/>
      <c r="U182" s="1"/>
    </row>
    <row r="183" spans="1:21" s="68" customFormat="1" ht="33" x14ac:dyDescent="0.3">
      <c r="A183" s="138" t="s">
        <v>132</v>
      </c>
      <c r="B183" s="262">
        <v>10</v>
      </c>
      <c r="C183" s="263">
        <f>+IFERROR(B183*100/B182,"")</f>
        <v>83.333333333333329</v>
      </c>
      <c r="D183" s="262">
        <v>26</v>
      </c>
      <c r="E183" s="263">
        <f>+IFERROR(D183*100/D182,"")</f>
        <v>96.296296296296291</v>
      </c>
      <c r="F183" s="264">
        <v>55</v>
      </c>
      <c r="G183" s="263">
        <f>+IFERROR(F183*100/F182,"")</f>
        <v>83.333333333333329</v>
      </c>
      <c r="H183" s="262">
        <v>50</v>
      </c>
      <c r="I183" s="263">
        <f>+IFERROR(H183*100/H182,"")</f>
        <v>66.666666666666671</v>
      </c>
      <c r="J183" s="262">
        <v>60</v>
      </c>
      <c r="K183" s="263">
        <f>+IFERROR(J183*100/J182,"")</f>
        <v>66.666666666666671</v>
      </c>
      <c r="L183" s="262">
        <v>70</v>
      </c>
      <c r="M183" s="265">
        <f>+IFERROR(L183*100/L182,"")</f>
        <v>63.636363636363633</v>
      </c>
      <c r="N183" s="166"/>
      <c r="O183" s="166"/>
      <c r="P183" s="166"/>
      <c r="Q183" s="166"/>
      <c r="R183" s="166"/>
      <c r="S183" s="166"/>
      <c r="U183" s="1"/>
    </row>
    <row r="184" spans="1:21" s="68" customFormat="1" ht="33" x14ac:dyDescent="0.3">
      <c r="A184" s="138" t="s">
        <v>133</v>
      </c>
      <c r="B184" s="262">
        <v>2</v>
      </c>
      <c r="C184" s="263">
        <f>+IFERROR(B184*100/B182,"")</f>
        <v>16.666666666666668</v>
      </c>
      <c r="D184" s="262">
        <v>1</v>
      </c>
      <c r="E184" s="263">
        <f>+IFERROR(D184*100/D182,"")</f>
        <v>3.7037037037037037</v>
      </c>
      <c r="F184" s="264">
        <v>16</v>
      </c>
      <c r="G184" s="263">
        <f>+IFERROR(F184*100/F182,"")</f>
        <v>24.242424242424242</v>
      </c>
      <c r="H184" s="262">
        <v>25</v>
      </c>
      <c r="I184" s="263">
        <f>+IFERROR(H184*100/H182,"")</f>
        <v>33.333333333333336</v>
      </c>
      <c r="J184" s="262">
        <v>30</v>
      </c>
      <c r="K184" s="263">
        <f>+IFERROR(J184*100/J182,"")</f>
        <v>33.333333333333336</v>
      </c>
      <c r="L184" s="262">
        <v>40</v>
      </c>
      <c r="M184" s="265">
        <f>+IFERROR(L184*100/L182,"")</f>
        <v>36.363636363636367</v>
      </c>
      <c r="N184" s="166"/>
      <c r="O184" s="166"/>
      <c r="P184" s="166"/>
      <c r="Q184" s="166"/>
      <c r="R184" s="166"/>
      <c r="S184" s="166"/>
      <c r="U184" s="1"/>
    </row>
    <row r="185" spans="1:21" s="68" customFormat="1" x14ac:dyDescent="0.3">
      <c r="A185" s="101" t="s">
        <v>134</v>
      </c>
      <c r="B185" s="264">
        <v>0</v>
      </c>
      <c r="C185" s="263" t="str">
        <f>IF(B185=0,"",B185*100/B39)</f>
        <v/>
      </c>
      <c r="D185" s="264">
        <v>0</v>
      </c>
      <c r="E185" s="263" t="str">
        <f>IF(D185=0,"",D185*100/C39)</f>
        <v/>
      </c>
      <c r="F185" s="264">
        <v>1</v>
      </c>
      <c r="G185" s="263">
        <v>100</v>
      </c>
      <c r="H185" s="262">
        <v>1</v>
      </c>
      <c r="I185" s="263">
        <f>IF(H185=0,"",H185*100/E39)</f>
        <v>100</v>
      </c>
      <c r="J185" s="262">
        <v>1</v>
      </c>
      <c r="K185" s="263">
        <f>IF(J185=0,"",J185*100/F39)</f>
        <v>100</v>
      </c>
      <c r="L185" s="262">
        <v>1</v>
      </c>
      <c r="M185" s="265">
        <f>IF(L185=0,"",L185*100/G39)</f>
        <v>100</v>
      </c>
      <c r="N185" s="166"/>
      <c r="O185" s="166"/>
      <c r="P185" s="166"/>
      <c r="Q185" s="166"/>
      <c r="R185" s="166"/>
      <c r="S185" s="166"/>
      <c r="U185" s="1"/>
    </row>
    <row r="186" spans="1:21" s="68" customFormat="1" x14ac:dyDescent="0.3">
      <c r="A186" s="101" t="s">
        <v>135</v>
      </c>
      <c r="B186" s="264">
        <v>0</v>
      </c>
      <c r="C186" s="260">
        <v>0</v>
      </c>
      <c r="D186" s="264">
        <v>0</v>
      </c>
      <c r="E186" s="260">
        <v>0</v>
      </c>
      <c r="F186" s="264">
        <v>0</v>
      </c>
      <c r="G186" s="260">
        <v>0</v>
      </c>
      <c r="H186" s="260">
        <v>5</v>
      </c>
      <c r="I186" s="260">
        <v>25</v>
      </c>
      <c r="J186" s="260">
        <v>10</v>
      </c>
      <c r="K186" s="25">
        <v>33</v>
      </c>
      <c r="L186" s="260">
        <v>10</v>
      </c>
      <c r="M186" s="261">
        <v>33</v>
      </c>
      <c r="N186" s="166"/>
      <c r="O186" s="166"/>
      <c r="P186" s="166"/>
      <c r="Q186" s="166"/>
      <c r="R186" s="166"/>
      <c r="S186" s="166"/>
      <c r="U186" s="1"/>
    </row>
    <row r="187" spans="1:21" s="68" customFormat="1" x14ac:dyDescent="0.3">
      <c r="A187" s="101" t="s">
        <v>136</v>
      </c>
      <c r="B187" s="264">
        <v>0</v>
      </c>
      <c r="C187" s="263" t="str">
        <f>IF(B187=0,"",B187*100/B186)</f>
        <v/>
      </c>
      <c r="D187" s="264">
        <v>0</v>
      </c>
      <c r="E187" s="263" t="str">
        <f>IF(D187=0,"",D187*100/D186)</f>
        <v/>
      </c>
      <c r="F187" s="264">
        <v>0</v>
      </c>
      <c r="G187" s="263" t="str">
        <f>IF(F187=0,"",F187*100/F186)</f>
        <v/>
      </c>
      <c r="H187" s="262">
        <v>5</v>
      </c>
      <c r="I187" s="263">
        <f>IF(H187=0,"",H187*100/H186)</f>
        <v>100</v>
      </c>
      <c r="J187" s="262">
        <v>7</v>
      </c>
      <c r="K187" s="263">
        <f>IF(J187=0,"",J187*100/J186)</f>
        <v>70</v>
      </c>
      <c r="L187" s="262">
        <v>6</v>
      </c>
      <c r="M187" s="265">
        <f>IF(L187=0,"",L187*100/L186)</f>
        <v>60</v>
      </c>
      <c r="N187" s="166"/>
      <c r="O187" s="166"/>
      <c r="P187" s="166"/>
      <c r="Q187" s="166"/>
      <c r="R187" s="166"/>
      <c r="S187" s="166"/>
      <c r="U187" s="1"/>
    </row>
    <row r="188" spans="1:21" s="68" customFormat="1" ht="33" x14ac:dyDescent="0.3">
      <c r="A188" s="138" t="s">
        <v>137</v>
      </c>
      <c r="B188" s="264">
        <v>0</v>
      </c>
      <c r="C188" s="263" t="str">
        <f>+IFERROR(B188*100/B187,"")</f>
        <v/>
      </c>
      <c r="D188" s="264">
        <v>0</v>
      </c>
      <c r="E188" s="263" t="str">
        <f>+IFERROR(D188*100/D187,"")</f>
        <v/>
      </c>
      <c r="F188" s="264">
        <v>0</v>
      </c>
      <c r="G188" s="263" t="str">
        <f>+IFERROR(F188*100/F187,"")</f>
        <v/>
      </c>
      <c r="H188" s="262">
        <v>3</v>
      </c>
      <c r="I188" s="263">
        <f>+IFERROR(H188*100/H187,"")</f>
        <v>60</v>
      </c>
      <c r="J188" s="262">
        <v>3</v>
      </c>
      <c r="K188" s="263">
        <f>+IFERROR(J188*100/J187,"")</f>
        <v>42.857142857142854</v>
      </c>
      <c r="L188" s="262">
        <v>4</v>
      </c>
      <c r="M188" s="265">
        <f>+IFERROR(L188*100/L187,"")</f>
        <v>66.666666666666671</v>
      </c>
      <c r="N188" s="166"/>
      <c r="O188" s="166"/>
      <c r="P188" s="166"/>
      <c r="Q188" s="166"/>
      <c r="R188" s="166"/>
      <c r="S188" s="166"/>
      <c r="U188" s="1"/>
    </row>
    <row r="189" spans="1:21" s="68" customFormat="1" ht="33" x14ac:dyDescent="0.3">
      <c r="A189" s="138" t="s">
        <v>138</v>
      </c>
      <c r="B189" s="264">
        <v>0</v>
      </c>
      <c r="C189" s="263" t="str">
        <f>+IFERROR(B189*100/B187,"")</f>
        <v/>
      </c>
      <c r="D189" s="264">
        <v>0</v>
      </c>
      <c r="E189" s="263" t="str">
        <f>+IFERROR(D189*100/D187,"")</f>
        <v/>
      </c>
      <c r="F189" s="264">
        <v>0</v>
      </c>
      <c r="G189" s="263" t="str">
        <f>+IFERROR(F189*100/F187,"")</f>
        <v/>
      </c>
      <c r="H189" s="262">
        <v>2</v>
      </c>
      <c r="I189" s="263">
        <f>+IFERROR(H189*100/H187,"")</f>
        <v>40</v>
      </c>
      <c r="J189" s="262">
        <v>1</v>
      </c>
      <c r="K189" s="263">
        <f>+IFERROR(J189*100/J187,"")</f>
        <v>14.285714285714286</v>
      </c>
      <c r="L189" s="262">
        <v>2</v>
      </c>
      <c r="M189" s="265">
        <f>+IFERROR(L189*100/L187,"")</f>
        <v>33.333333333333336</v>
      </c>
      <c r="N189" s="166"/>
      <c r="O189" s="166"/>
      <c r="P189" s="166"/>
      <c r="Q189" s="166"/>
      <c r="R189" s="166"/>
      <c r="S189" s="166"/>
      <c r="U189" s="1"/>
    </row>
    <row r="190" spans="1:21" s="68" customFormat="1" ht="33" x14ac:dyDescent="0.3">
      <c r="A190" s="138" t="s">
        <v>139</v>
      </c>
      <c r="B190" s="285">
        <v>0</v>
      </c>
      <c r="C190" s="263">
        <f>+IFERROR(B190*100/H39,"")</f>
        <v>0</v>
      </c>
      <c r="D190" s="264">
        <v>0</v>
      </c>
      <c r="E190" s="263">
        <f>+IFERROR(D190*100/I39,"")</f>
        <v>0</v>
      </c>
      <c r="F190" s="264">
        <v>0</v>
      </c>
      <c r="G190" s="263">
        <f>+IFERROR(F190*100/J39,"")</f>
        <v>0</v>
      </c>
      <c r="H190" s="262">
        <v>1</v>
      </c>
      <c r="I190" s="263">
        <f>+IFERROR(H190*100/K39,"")</f>
        <v>25</v>
      </c>
      <c r="J190" s="262">
        <v>2</v>
      </c>
      <c r="K190" s="263">
        <f>+IFERROR(J190*100/L39,"")</f>
        <v>50</v>
      </c>
      <c r="L190" s="262">
        <v>3</v>
      </c>
      <c r="M190" s="265">
        <f>+IFERROR(L190*100/M39,"")</f>
        <v>75</v>
      </c>
      <c r="N190" s="166"/>
      <c r="O190" s="166"/>
      <c r="P190" s="166"/>
      <c r="Q190" s="166"/>
      <c r="R190" s="166"/>
      <c r="S190" s="166"/>
      <c r="U190" s="1"/>
    </row>
    <row r="191" spans="1:21" s="68" customFormat="1" ht="33" x14ac:dyDescent="0.3">
      <c r="A191" s="138" t="s">
        <v>140</v>
      </c>
      <c r="B191" s="266">
        <v>0</v>
      </c>
      <c r="C191" s="263">
        <f>+IFERROR(B191*100/H39,"")</f>
        <v>0</v>
      </c>
      <c r="D191" s="262">
        <v>0</v>
      </c>
      <c r="E191" s="263">
        <f>+IFERROR(D191*100/I39,"")</f>
        <v>0</v>
      </c>
      <c r="F191" s="264">
        <v>0</v>
      </c>
      <c r="G191" s="263">
        <f>+IFERROR(F191*100/J39,"")</f>
        <v>0</v>
      </c>
      <c r="H191" s="262">
        <v>0</v>
      </c>
      <c r="I191" s="263">
        <f>+IFERROR(H191*100/K39,"")</f>
        <v>0</v>
      </c>
      <c r="J191" s="262">
        <v>1</v>
      </c>
      <c r="K191" s="263">
        <f>+IFERROR(J191*100/L39,"")</f>
        <v>25</v>
      </c>
      <c r="L191" s="262">
        <v>1</v>
      </c>
      <c r="M191" s="265">
        <f>+IFERROR(L191*100/M39,"")</f>
        <v>25</v>
      </c>
      <c r="N191" s="166"/>
      <c r="O191" s="166"/>
      <c r="P191" s="166"/>
      <c r="Q191" s="166"/>
      <c r="R191" s="166"/>
      <c r="S191" s="166"/>
      <c r="U191" s="1"/>
    </row>
    <row r="192" spans="1:21" s="68" customFormat="1" ht="33" x14ac:dyDescent="0.3">
      <c r="A192" s="138" t="s">
        <v>141</v>
      </c>
      <c r="B192" s="262">
        <v>1</v>
      </c>
      <c r="C192" s="263">
        <f>IFERROR(B192*100/(B39+H39),"")</f>
        <v>25</v>
      </c>
      <c r="D192" s="262">
        <v>1</v>
      </c>
      <c r="E192" s="263">
        <f>IFERROR(D192*100/(C39+I39),"")</f>
        <v>25</v>
      </c>
      <c r="F192" s="264">
        <v>1</v>
      </c>
      <c r="G192" s="263">
        <f>IFERROR(F192*100/(D39+J39),"")</f>
        <v>25</v>
      </c>
      <c r="H192" s="262">
        <v>1</v>
      </c>
      <c r="I192" s="263">
        <f>IFERROR(H192*100/(K39+E39),"")</f>
        <v>20</v>
      </c>
      <c r="J192" s="262">
        <v>1</v>
      </c>
      <c r="K192" s="263">
        <f>IFERROR(J192*100/(F39+L39),"")</f>
        <v>20</v>
      </c>
      <c r="L192" s="262">
        <v>1</v>
      </c>
      <c r="M192" s="265">
        <f>IFERROR(L192*100/(G39+M39),"")</f>
        <v>20</v>
      </c>
      <c r="N192" s="166"/>
      <c r="O192" s="166"/>
      <c r="P192" s="166"/>
      <c r="Q192" s="166"/>
      <c r="R192" s="166"/>
      <c r="S192" s="166"/>
      <c r="U192" s="1"/>
    </row>
    <row r="193" spans="1:31" s="68" customFormat="1" ht="33" x14ac:dyDescent="0.3">
      <c r="A193" s="138" t="s">
        <v>142</v>
      </c>
      <c r="B193" s="262">
        <v>6</v>
      </c>
      <c r="C193" s="263">
        <f>IFERROR(B193*100/(N39+B45+H45),"")</f>
        <v>100</v>
      </c>
      <c r="D193" s="262">
        <v>6</v>
      </c>
      <c r="E193" s="263">
        <f>IFERROR(D193*100/(O39+C45+I45),"")</f>
        <v>100</v>
      </c>
      <c r="F193" s="264">
        <v>6</v>
      </c>
      <c r="G193" s="263">
        <f>IFERROR(F193*100/(P39+D45+J45),"")</f>
        <v>100</v>
      </c>
      <c r="H193" s="262">
        <v>6</v>
      </c>
      <c r="I193" s="263">
        <v>100</v>
      </c>
      <c r="J193" s="262">
        <v>6</v>
      </c>
      <c r="K193" s="263">
        <v>100</v>
      </c>
      <c r="L193" s="262">
        <v>6</v>
      </c>
      <c r="M193" s="265">
        <v>100</v>
      </c>
      <c r="N193" s="166"/>
      <c r="O193" s="166"/>
      <c r="P193" s="166"/>
      <c r="Q193" s="166"/>
      <c r="R193" s="166"/>
      <c r="S193" s="166"/>
      <c r="U193" s="1"/>
    </row>
    <row r="194" spans="1:31" s="68" customFormat="1" x14ac:dyDescent="0.2">
      <c r="A194" s="138" t="s">
        <v>143</v>
      </c>
      <c r="B194" s="262">
        <v>10</v>
      </c>
      <c r="C194" s="263">
        <f>+IFERROR(B194*100/N45,"")</f>
        <v>100</v>
      </c>
      <c r="D194" s="262">
        <v>11</v>
      </c>
      <c r="E194" s="263">
        <f>+IFERROR(D194*100/O45,"")</f>
        <v>110</v>
      </c>
      <c r="F194" s="264">
        <v>11</v>
      </c>
      <c r="G194" s="263">
        <f>+IFERROR(F194*100/P45,"")</f>
        <v>110</v>
      </c>
      <c r="H194" s="262">
        <v>11</v>
      </c>
      <c r="I194" s="263">
        <f>+IFERROR(H194*100/Q45,"")</f>
        <v>100</v>
      </c>
      <c r="J194" s="262">
        <v>11</v>
      </c>
      <c r="K194" s="263">
        <f>+IFERROR(J194*100/R45,"")</f>
        <v>100</v>
      </c>
      <c r="L194" s="262">
        <v>11</v>
      </c>
      <c r="M194" s="265">
        <f>+IFERROR(L194*100/S45,"")</f>
        <v>100</v>
      </c>
      <c r="N194" s="166"/>
      <c r="O194" s="166"/>
      <c r="P194" s="166"/>
      <c r="Q194" s="166"/>
      <c r="R194" s="166"/>
      <c r="S194" s="166"/>
    </row>
    <row r="195" spans="1:31" s="68" customFormat="1" ht="33" x14ac:dyDescent="0.2">
      <c r="A195" s="138" t="s">
        <v>144</v>
      </c>
      <c r="B195" s="262">
        <v>4</v>
      </c>
      <c r="C195" s="293">
        <f>+IFERROR(B195*100/($B$39+$H$39),"")</f>
        <v>100</v>
      </c>
      <c r="D195" s="262">
        <v>4</v>
      </c>
      <c r="E195" s="293">
        <f>+IFERROR(D195*100/($C$39+$I$39),"")</f>
        <v>100</v>
      </c>
      <c r="F195" s="264">
        <v>4</v>
      </c>
      <c r="G195" s="293">
        <f>+IFERROR(F195*100/($D$39+$J$39),"")</f>
        <v>100</v>
      </c>
      <c r="H195" s="262">
        <v>5</v>
      </c>
      <c r="I195" s="263">
        <f>+IFERROR(H195*100/($E$39+$K$39),"")</f>
        <v>100</v>
      </c>
      <c r="J195" s="262">
        <v>5</v>
      </c>
      <c r="K195" s="263">
        <f>+IFERROR(J195*100/($F$39+$L$39),"")</f>
        <v>100</v>
      </c>
      <c r="L195" s="262">
        <v>5</v>
      </c>
      <c r="M195" s="265">
        <f>+IFERROR(L195*100/($G$39+$M$39),"")</f>
        <v>100</v>
      </c>
      <c r="N195" s="166"/>
      <c r="O195" s="166"/>
      <c r="P195" s="166"/>
      <c r="Q195" s="166"/>
      <c r="R195" s="166"/>
      <c r="S195" s="166"/>
    </row>
    <row r="196" spans="1:31" s="68" customFormat="1" ht="33" x14ac:dyDescent="0.2">
      <c r="A196" s="138" t="s">
        <v>145</v>
      </c>
      <c r="B196" s="262">
        <v>4</v>
      </c>
      <c r="C196" s="293">
        <f>+IFERROR(B196*100/($B$39+$H$39),"")</f>
        <v>100</v>
      </c>
      <c r="D196" s="262">
        <v>4</v>
      </c>
      <c r="E196" s="293">
        <f>+IFERROR(D196*100/($C$39+$I$39),"")</f>
        <v>100</v>
      </c>
      <c r="F196" s="264">
        <v>4</v>
      </c>
      <c r="G196" s="293">
        <f>+IFERROR(F196*100/($D$39+$J$39),"")</f>
        <v>100</v>
      </c>
      <c r="H196" s="262">
        <v>5</v>
      </c>
      <c r="I196" s="263">
        <f>+IFERROR(H196*100/($E$39+$K$39),"")</f>
        <v>100</v>
      </c>
      <c r="J196" s="262">
        <v>5</v>
      </c>
      <c r="K196" s="263">
        <f>+IFERROR(J196*100/($F$39+$L$39),"")</f>
        <v>100</v>
      </c>
      <c r="L196" s="262">
        <v>5</v>
      </c>
      <c r="M196" s="265">
        <f>+IFERROR(L196*100/($G$39+$M$39),"")</f>
        <v>100</v>
      </c>
      <c r="N196" s="166"/>
      <c r="O196" s="166"/>
      <c r="P196" s="166"/>
      <c r="Q196" s="166"/>
      <c r="R196" s="166"/>
      <c r="S196" s="166"/>
    </row>
    <row r="197" spans="1:31" s="68" customFormat="1" x14ac:dyDescent="0.2">
      <c r="A197" s="138" t="s">
        <v>146</v>
      </c>
      <c r="B197" s="262">
        <v>11</v>
      </c>
      <c r="C197" s="263">
        <f>+IFERROR(B197*100/$N$69,"")</f>
        <v>100</v>
      </c>
      <c r="D197" s="262">
        <v>11</v>
      </c>
      <c r="E197" s="263">
        <f>+IFERROR(D197*100/$O$69,"")</f>
        <v>100</v>
      </c>
      <c r="F197" s="264">
        <v>11</v>
      </c>
      <c r="G197" s="263">
        <f>+IFERROR(F197*100/$P$69,"")</f>
        <v>100</v>
      </c>
      <c r="H197" s="262">
        <v>11</v>
      </c>
      <c r="I197" s="293">
        <f>+IFERROR(H197*100/$Q$69,"")</f>
        <v>100</v>
      </c>
      <c r="J197" s="262">
        <v>11</v>
      </c>
      <c r="K197" s="293">
        <f>+IFERROR(J197*100/$R$69,"")</f>
        <v>100</v>
      </c>
      <c r="L197" s="262">
        <v>11</v>
      </c>
      <c r="M197" s="294">
        <f>+IFERROR(L197*100/$S$69,"")</f>
        <v>100</v>
      </c>
      <c r="N197" s="166"/>
      <c r="O197" s="166"/>
      <c r="P197" s="166"/>
      <c r="Q197" s="166"/>
      <c r="R197" s="166"/>
      <c r="S197" s="166"/>
    </row>
    <row r="198" spans="1:31" s="68" customFormat="1" ht="33" x14ac:dyDescent="0.2">
      <c r="A198" s="138" t="s">
        <v>147</v>
      </c>
      <c r="B198" s="262">
        <v>11</v>
      </c>
      <c r="C198" s="263">
        <f>+IFERROR(B198*100/$N$69,"")</f>
        <v>100</v>
      </c>
      <c r="D198" s="262">
        <v>11</v>
      </c>
      <c r="E198" s="263">
        <f>+IFERROR(D198*100/$O$69,"")</f>
        <v>100</v>
      </c>
      <c r="F198" s="264">
        <v>11</v>
      </c>
      <c r="G198" s="263">
        <f>+IFERROR(F198*100/$P$69,"")</f>
        <v>100</v>
      </c>
      <c r="H198" s="262">
        <v>11</v>
      </c>
      <c r="I198" s="263">
        <f>+IFERROR(H198*100/$Q$69,"")</f>
        <v>100</v>
      </c>
      <c r="J198" s="262">
        <v>11</v>
      </c>
      <c r="K198" s="263">
        <f>+IFERROR(J198*100/$R$69,"")</f>
        <v>100</v>
      </c>
      <c r="L198" s="262">
        <v>11</v>
      </c>
      <c r="M198" s="265">
        <f>+IFERROR(L198*100/$S$69,"")</f>
        <v>100</v>
      </c>
      <c r="N198" s="166"/>
      <c r="O198" s="166"/>
      <c r="P198" s="166"/>
      <c r="Q198" s="166"/>
      <c r="R198" s="166"/>
      <c r="S198" s="166"/>
    </row>
    <row r="199" spans="1:31" s="68" customFormat="1" ht="33" x14ac:dyDescent="0.2">
      <c r="A199" s="138" t="s">
        <v>148</v>
      </c>
      <c r="B199" s="262">
        <v>11</v>
      </c>
      <c r="C199" s="263">
        <f>+IFERROR(B199*100/$N$69,"")</f>
        <v>100</v>
      </c>
      <c r="D199" s="262">
        <v>11</v>
      </c>
      <c r="E199" s="263">
        <f>+IFERROR(D199*100/$O$69,"")</f>
        <v>100</v>
      </c>
      <c r="F199" s="264">
        <v>11</v>
      </c>
      <c r="G199" s="263">
        <f>+IFERROR(F199*100/$P$69,"")</f>
        <v>100</v>
      </c>
      <c r="H199" s="262">
        <v>11</v>
      </c>
      <c r="I199" s="263">
        <f>+IFERROR(H199*100/$Q$69,"")</f>
        <v>100</v>
      </c>
      <c r="J199" s="262">
        <v>11</v>
      </c>
      <c r="K199" s="263">
        <f>+IFERROR(J199*100/$R$69,"")</f>
        <v>100</v>
      </c>
      <c r="L199" s="262">
        <v>11</v>
      </c>
      <c r="M199" s="265">
        <f>+IFERROR(L199*100/$S$69,"")</f>
        <v>100</v>
      </c>
      <c r="N199" s="166"/>
      <c r="O199" s="166"/>
      <c r="P199" s="166"/>
      <c r="Q199" s="166"/>
      <c r="R199" s="166"/>
      <c r="S199" s="166"/>
    </row>
    <row r="200" spans="1:31" s="68" customFormat="1" ht="33" x14ac:dyDescent="0.2">
      <c r="A200" s="169" t="s">
        <v>149</v>
      </c>
      <c r="B200" s="262">
        <v>3</v>
      </c>
      <c r="C200" s="263">
        <f>IF(B200=0,"",B200*100/(B39+H39))</f>
        <v>75</v>
      </c>
      <c r="D200" s="262">
        <v>3</v>
      </c>
      <c r="E200" s="263">
        <f>IF(D200=0,"",D200*100/(C39+I39))</f>
        <v>75</v>
      </c>
      <c r="F200" s="264">
        <v>3</v>
      </c>
      <c r="G200" s="263">
        <f>IF(F200=0,"",F200*100/(D39+J39))</f>
        <v>75</v>
      </c>
      <c r="H200" s="262">
        <v>3</v>
      </c>
      <c r="I200" s="263">
        <f>IF(H200=0,"",H200*100/(E39+K39))</f>
        <v>60</v>
      </c>
      <c r="J200" s="262">
        <v>4</v>
      </c>
      <c r="K200" s="263">
        <f>IF(J200=0,"",J200*100/(F39+L39))</f>
        <v>80</v>
      </c>
      <c r="L200" s="262">
        <v>4</v>
      </c>
      <c r="M200" s="265">
        <f>IF(L200=0,"",L200*100/(G39+M39))</f>
        <v>80</v>
      </c>
      <c r="N200" s="150"/>
      <c r="O200" s="150"/>
      <c r="P200" s="150"/>
      <c r="Q200" s="150"/>
      <c r="R200" s="150"/>
      <c r="S200" s="150"/>
    </row>
    <row r="201" spans="1:31" s="68" customFormat="1" ht="49.5" x14ac:dyDescent="0.2">
      <c r="A201" s="151" t="s">
        <v>150</v>
      </c>
      <c r="B201" s="267">
        <v>1</v>
      </c>
      <c r="C201" s="268">
        <f>IF(B201=0,"",B201*100/(B39+H39))</f>
        <v>25</v>
      </c>
      <c r="D201" s="267">
        <v>1</v>
      </c>
      <c r="E201" s="268">
        <f>IF(D201=0,"",D201*100/(C39+I39))</f>
        <v>25</v>
      </c>
      <c r="F201" s="269">
        <v>1</v>
      </c>
      <c r="G201" s="268">
        <f>IF(F201=0,"",F201*100/(D39+J39))</f>
        <v>25</v>
      </c>
      <c r="H201" s="267">
        <v>3</v>
      </c>
      <c r="I201" s="268">
        <f>IF(H201=0,"",H201*100/(E39+K39))</f>
        <v>60</v>
      </c>
      <c r="J201" s="267">
        <v>4</v>
      </c>
      <c r="K201" s="268">
        <f>IF(J201=0,"",J201*100/(F39+L39))</f>
        <v>80</v>
      </c>
      <c r="L201" s="267">
        <v>4</v>
      </c>
      <c r="M201" s="270">
        <f>IF(L201=0,"",L201*100/(G39+M39))</f>
        <v>80</v>
      </c>
      <c r="N201" s="150"/>
      <c r="O201" s="150"/>
      <c r="P201" s="150"/>
      <c r="Q201" s="150"/>
      <c r="R201" s="150"/>
      <c r="S201" s="150"/>
    </row>
    <row r="202" spans="1:31" s="68" customFormat="1" x14ac:dyDescent="0.2">
      <c r="A202" s="171"/>
      <c r="B202" s="171"/>
      <c r="C202" s="172"/>
      <c r="D202" s="172"/>
      <c r="E202" s="172"/>
      <c r="F202" s="172"/>
      <c r="G202" s="172"/>
      <c r="H202" s="172"/>
      <c r="I202" s="172"/>
      <c r="J202" s="172"/>
      <c r="K202" s="172"/>
      <c r="L202" s="172"/>
      <c r="M202" s="172"/>
      <c r="N202" s="172"/>
      <c r="O202" s="172"/>
      <c r="P202" s="172"/>
      <c r="Q202" s="172"/>
      <c r="R202" s="172"/>
      <c r="S202" s="173"/>
      <c r="T202" s="173"/>
      <c r="U202" s="173"/>
      <c r="V202" s="173"/>
      <c r="W202" s="173"/>
      <c r="X202" s="173"/>
      <c r="Y202" s="173"/>
      <c r="Z202" s="173"/>
      <c r="AA202" s="173"/>
      <c r="AB202" s="173"/>
      <c r="AC202" s="173"/>
      <c r="AD202" s="173"/>
      <c r="AE202" s="173"/>
    </row>
    <row r="203" spans="1:31" s="68" customFormat="1" x14ac:dyDescent="0.2">
      <c r="A203" s="161" t="s">
        <v>127</v>
      </c>
      <c r="B203" s="161"/>
      <c r="C203" s="161"/>
      <c r="D203" s="161"/>
      <c r="E203" s="161"/>
      <c r="F203" s="161"/>
      <c r="G203" s="161"/>
      <c r="H203" s="161"/>
      <c r="I203" s="161"/>
      <c r="J203" s="161"/>
      <c r="K203" s="161"/>
      <c r="L203" s="161"/>
      <c r="M203" s="161"/>
      <c r="N203" s="161"/>
      <c r="O203" s="161"/>
      <c r="P203" s="161"/>
      <c r="Q203" s="161"/>
      <c r="R203" s="161"/>
      <c r="S203" s="161"/>
    </row>
    <row r="204" spans="1:31" s="68" customFormat="1" x14ac:dyDescent="0.2">
      <c r="A204" s="356" t="s">
        <v>151</v>
      </c>
      <c r="B204" s="351">
        <v>2013</v>
      </c>
      <c r="C204" s="352"/>
      <c r="D204" s="353"/>
      <c r="E204" s="351">
        <v>2014</v>
      </c>
      <c r="F204" s="352"/>
      <c r="G204" s="353"/>
      <c r="H204" s="354">
        <v>2015</v>
      </c>
      <c r="I204" s="359"/>
      <c r="J204" s="359"/>
      <c r="K204" s="354">
        <v>2016</v>
      </c>
      <c r="L204" s="359"/>
      <c r="M204" s="359"/>
      <c r="N204" s="351">
        <v>2017</v>
      </c>
      <c r="O204" s="352"/>
      <c r="P204" s="353"/>
      <c r="Q204" s="351">
        <v>2018</v>
      </c>
      <c r="R204" s="352"/>
      <c r="S204" s="353"/>
    </row>
    <row r="205" spans="1:31" s="68" customFormat="1" x14ac:dyDescent="0.2">
      <c r="A205" s="357"/>
      <c r="B205" s="162" t="s">
        <v>152</v>
      </c>
      <c r="C205" s="354" t="s">
        <v>153</v>
      </c>
      <c r="D205" s="355"/>
      <c r="E205" s="162" t="s">
        <v>152</v>
      </c>
      <c r="F205" s="354" t="s">
        <v>153</v>
      </c>
      <c r="G205" s="355"/>
      <c r="H205" s="162" t="s">
        <v>152</v>
      </c>
      <c r="I205" s="354" t="s">
        <v>153</v>
      </c>
      <c r="J205" s="355"/>
      <c r="K205" s="162" t="s">
        <v>152</v>
      </c>
      <c r="L205" s="354" t="s">
        <v>153</v>
      </c>
      <c r="M205" s="355"/>
      <c r="N205" s="162" t="s">
        <v>152</v>
      </c>
      <c r="O205" s="354" t="s">
        <v>153</v>
      </c>
      <c r="P205" s="355"/>
      <c r="Q205" s="162" t="s">
        <v>152</v>
      </c>
      <c r="R205" s="354" t="s">
        <v>153</v>
      </c>
      <c r="S205" s="355"/>
    </row>
    <row r="206" spans="1:31" s="68" customFormat="1" x14ac:dyDescent="0.2">
      <c r="A206" s="358"/>
      <c r="B206" s="162" t="s">
        <v>84</v>
      </c>
      <c r="C206" s="162" t="s">
        <v>84</v>
      </c>
      <c r="D206" s="162" t="s">
        <v>85</v>
      </c>
      <c r="E206" s="162" t="s">
        <v>84</v>
      </c>
      <c r="F206" s="162" t="s">
        <v>84</v>
      </c>
      <c r="G206" s="162" t="s">
        <v>85</v>
      </c>
      <c r="H206" s="162" t="s">
        <v>84</v>
      </c>
      <c r="I206" s="162" t="s">
        <v>84</v>
      </c>
      <c r="J206" s="162" t="s">
        <v>85</v>
      </c>
      <c r="K206" s="162" t="s">
        <v>84</v>
      </c>
      <c r="L206" s="162" t="s">
        <v>84</v>
      </c>
      <c r="M206" s="162" t="s">
        <v>85</v>
      </c>
      <c r="N206" s="162" t="s">
        <v>84</v>
      </c>
      <c r="O206" s="162" t="s">
        <v>84</v>
      </c>
      <c r="P206" s="162" t="s">
        <v>85</v>
      </c>
      <c r="Q206" s="162" t="s">
        <v>84</v>
      </c>
      <c r="R206" s="162" t="s">
        <v>84</v>
      </c>
      <c r="S206" s="162" t="s">
        <v>85</v>
      </c>
    </row>
    <row r="207" spans="1:31" s="174" customFormat="1" ht="33" x14ac:dyDescent="0.2">
      <c r="A207" s="124" t="s">
        <v>154</v>
      </c>
      <c r="B207" s="286">
        <v>0</v>
      </c>
      <c r="C207" s="287">
        <v>0</v>
      </c>
      <c r="D207" s="164" t="str">
        <f t="shared" ref="D207:D225" si="27">IF(C207=0,"",C207*100/B207)</f>
        <v/>
      </c>
      <c r="E207" s="286">
        <v>8</v>
      </c>
      <c r="F207" s="287">
        <v>8</v>
      </c>
      <c r="G207" s="164">
        <f t="shared" ref="G207:G225" si="28">IF(F207=0,"",F207*100/E207)</f>
        <v>100</v>
      </c>
      <c r="H207" s="221">
        <v>11</v>
      </c>
      <c r="I207" s="288">
        <v>11</v>
      </c>
      <c r="J207" s="164">
        <f t="shared" ref="J207:J225" si="29">IF(I207=0,"",I207*100/H207)</f>
        <v>100</v>
      </c>
      <c r="K207" s="221">
        <v>20</v>
      </c>
      <c r="L207" s="288">
        <v>19</v>
      </c>
      <c r="M207" s="164">
        <f t="shared" ref="M207:M225" si="30">IF(L207=0,"",L207*100/K207)</f>
        <v>95</v>
      </c>
      <c r="N207" s="221">
        <v>30</v>
      </c>
      <c r="O207" s="288">
        <v>29</v>
      </c>
      <c r="P207" s="164">
        <f t="shared" ref="P207:P225" si="31">IF(O207=0,"",O207*100/N207)</f>
        <v>96.666666666666671</v>
      </c>
      <c r="Q207" s="221">
        <v>30</v>
      </c>
      <c r="R207" s="288">
        <v>30</v>
      </c>
      <c r="S207" s="165">
        <f t="shared" ref="S207:S225" si="32">IF(R207=0,"",R207*100/Q207)</f>
        <v>100</v>
      </c>
    </row>
    <row r="208" spans="1:31" s="174" customFormat="1" ht="33" x14ac:dyDescent="0.2">
      <c r="A208" s="124" t="s">
        <v>155</v>
      </c>
      <c r="B208" s="289">
        <v>0</v>
      </c>
      <c r="C208" s="283">
        <v>0</v>
      </c>
      <c r="D208" s="132" t="str">
        <f t="shared" si="27"/>
        <v/>
      </c>
      <c r="E208" s="289">
        <v>0</v>
      </c>
      <c r="F208" s="283">
        <v>0</v>
      </c>
      <c r="G208" s="132" t="str">
        <f t="shared" si="28"/>
        <v/>
      </c>
      <c r="H208" s="223">
        <v>0</v>
      </c>
      <c r="I208" s="290">
        <v>0</v>
      </c>
      <c r="J208" s="132" t="str">
        <f t="shared" si="29"/>
        <v/>
      </c>
      <c r="K208" s="223">
        <v>0</v>
      </c>
      <c r="L208" s="290">
        <v>0</v>
      </c>
      <c r="M208" s="132" t="str">
        <f t="shared" si="30"/>
        <v/>
      </c>
      <c r="N208" s="223">
        <v>0</v>
      </c>
      <c r="O208" s="290">
        <v>0</v>
      </c>
      <c r="P208" s="132" t="str">
        <f t="shared" si="31"/>
        <v/>
      </c>
      <c r="Q208" s="223">
        <v>0</v>
      </c>
      <c r="R208" s="290">
        <v>0</v>
      </c>
      <c r="S208" s="134" t="str">
        <f t="shared" si="32"/>
        <v/>
      </c>
    </row>
    <row r="209" spans="1:19" s="68" customFormat="1" ht="33" x14ac:dyDescent="0.2">
      <c r="A209" s="143" t="s">
        <v>156</v>
      </c>
      <c r="B209" s="289">
        <v>0</v>
      </c>
      <c r="C209" s="281">
        <v>0</v>
      </c>
      <c r="D209" s="132" t="str">
        <f t="shared" si="27"/>
        <v/>
      </c>
      <c r="E209" s="289">
        <v>0</v>
      </c>
      <c r="F209" s="281">
        <v>0</v>
      </c>
      <c r="G209" s="132" t="str">
        <f t="shared" si="28"/>
        <v/>
      </c>
      <c r="H209" s="223">
        <v>8</v>
      </c>
      <c r="I209" s="167">
        <v>8</v>
      </c>
      <c r="J209" s="132">
        <f t="shared" si="29"/>
        <v>100</v>
      </c>
      <c r="K209" s="223">
        <v>11</v>
      </c>
      <c r="L209" s="167">
        <v>11</v>
      </c>
      <c r="M209" s="132">
        <f t="shared" si="30"/>
        <v>100</v>
      </c>
      <c r="N209" s="223">
        <v>20</v>
      </c>
      <c r="O209" s="167">
        <v>19</v>
      </c>
      <c r="P209" s="132">
        <f t="shared" si="31"/>
        <v>95</v>
      </c>
      <c r="Q209" s="223">
        <v>30</v>
      </c>
      <c r="R209" s="167">
        <v>29</v>
      </c>
      <c r="S209" s="134">
        <f t="shared" si="32"/>
        <v>96.666666666666671</v>
      </c>
    </row>
    <row r="210" spans="1:19" s="68" customFormat="1" ht="33" x14ac:dyDescent="0.2">
      <c r="A210" s="143" t="s">
        <v>157</v>
      </c>
      <c r="B210" s="289">
        <v>0</v>
      </c>
      <c r="C210" s="281">
        <v>0</v>
      </c>
      <c r="D210" s="132" t="str">
        <f t="shared" si="27"/>
        <v/>
      </c>
      <c r="E210" s="289">
        <v>0</v>
      </c>
      <c r="F210" s="281">
        <v>0</v>
      </c>
      <c r="G210" s="132" t="str">
        <f t="shared" si="28"/>
        <v/>
      </c>
      <c r="H210" s="223">
        <v>0</v>
      </c>
      <c r="I210" s="167">
        <v>0</v>
      </c>
      <c r="J210" s="132" t="str">
        <f t="shared" si="29"/>
        <v/>
      </c>
      <c r="K210" s="223">
        <v>0</v>
      </c>
      <c r="L210" s="167">
        <v>0</v>
      </c>
      <c r="M210" s="132" t="str">
        <f t="shared" si="30"/>
        <v/>
      </c>
      <c r="N210" s="223">
        <v>0</v>
      </c>
      <c r="O210" s="167">
        <v>0</v>
      </c>
      <c r="P210" s="132" t="str">
        <f t="shared" si="31"/>
        <v/>
      </c>
      <c r="Q210" s="223">
        <v>0</v>
      </c>
      <c r="R210" s="167">
        <v>0</v>
      </c>
      <c r="S210" s="134" t="str">
        <f t="shared" si="32"/>
        <v/>
      </c>
    </row>
    <row r="211" spans="1:19" s="68" customFormat="1" ht="33" x14ac:dyDescent="0.2">
      <c r="A211" s="143" t="s">
        <v>158</v>
      </c>
      <c r="B211" s="175" t="str">
        <f>IF(C209=0,"",(C209+C210))</f>
        <v/>
      </c>
      <c r="C211" s="281">
        <v>0</v>
      </c>
      <c r="D211" s="132" t="str">
        <f t="shared" si="27"/>
        <v/>
      </c>
      <c r="E211" s="175" t="str">
        <f>IF(F209=0,"",(F209+F210))</f>
        <v/>
      </c>
      <c r="F211" s="281">
        <v>0</v>
      </c>
      <c r="G211" s="132" t="str">
        <f t="shared" si="28"/>
        <v/>
      </c>
      <c r="H211" s="175">
        <f>IF(I209=0,"",(I209+I210))</f>
        <v>8</v>
      </c>
      <c r="I211" s="131">
        <v>4</v>
      </c>
      <c r="J211" s="132">
        <f t="shared" si="29"/>
        <v>50</v>
      </c>
      <c r="K211" s="175">
        <f>IF(L209=0,"",(L209+L210))</f>
        <v>11</v>
      </c>
      <c r="L211" s="167">
        <v>9</v>
      </c>
      <c r="M211" s="132">
        <f t="shared" si="30"/>
        <v>81.818181818181813</v>
      </c>
      <c r="N211" s="175">
        <f>IF(O209=0,"",(O209+O210))</f>
        <v>19</v>
      </c>
      <c r="O211" s="167">
        <v>16</v>
      </c>
      <c r="P211" s="132">
        <f t="shared" si="31"/>
        <v>84.21052631578948</v>
      </c>
      <c r="Q211" s="175">
        <f>IF(R209=0,"",(R209+R210))</f>
        <v>29</v>
      </c>
      <c r="R211" s="167">
        <v>27</v>
      </c>
      <c r="S211" s="134">
        <f t="shared" si="32"/>
        <v>93.103448275862064</v>
      </c>
    </row>
    <row r="212" spans="1:19" s="68" customFormat="1" ht="33" x14ac:dyDescent="0.2">
      <c r="A212" s="143" t="s">
        <v>159</v>
      </c>
      <c r="B212" s="175" t="str">
        <f>IF(C209=0,"",C209)</f>
        <v/>
      </c>
      <c r="C212" s="281">
        <v>0</v>
      </c>
      <c r="D212" s="132" t="str">
        <f t="shared" si="27"/>
        <v/>
      </c>
      <c r="E212" s="175" t="str">
        <f>IF(F209=0,"",F209)</f>
        <v/>
      </c>
      <c r="F212" s="281">
        <v>0</v>
      </c>
      <c r="G212" s="132" t="str">
        <f t="shared" si="28"/>
        <v/>
      </c>
      <c r="H212" s="175">
        <f>IF(I209=0,"",I209)</f>
        <v>8</v>
      </c>
      <c r="I212" s="131">
        <v>4</v>
      </c>
      <c r="J212" s="132">
        <f t="shared" si="29"/>
        <v>50</v>
      </c>
      <c r="K212" s="175">
        <f>IF(L209=0,"",L209)</f>
        <v>11</v>
      </c>
      <c r="L212" s="167">
        <v>9</v>
      </c>
      <c r="M212" s="132">
        <f t="shared" si="30"/>
        <v>81.818181818181813</v>
      </c>
      <c r="N212" s="175">
        <f>IF(O209=0,"",O209)</f>
        <v>19</v>
      </c>
      <c r="O212" s="167">
        <v>16</v>
      </c>
      <c r="P212" s="132">
        <f t="shared" si="31"/>
        <v>84.21052631578948</v>
      </c>
      <c r="Q212" s="175">
        <f>IF(R209=0,"",R209)</f>
        <v>29</v>
      </c>
      <c r="R212" s="167">
        <v>27</v>
      </c>
      <c r="S212" s="134">
        <f t="shared" si="32"/>
        <v>93.103448275862064</v>
      </c>
    </row>
    <row r="213" spans="1:19" s="68" customFormat="1" ht="33" x14ac:dyDescent="0.2">
      <c r="A213" s="143" t="s">
        <v>160</v>
      </c>
      <c r="B213" s="175" t="str">
        <f>IF(C210=0,"",C210)</f>
        <v/>
      </c>
      <c r="C213" s="281">
        <v>0</v>
      </c>
      <c r="D213" s="132" t="str">
        <f t="shared" si="27"/>
        <v/>
      </c>
      <c r="E213" s="175" t="str">
        <f>IF(F210=0,"",F210)</f>
        <v/>
      </c>
      <c r="F213" s="281">
        <v>0</v>
      </c>
      <c r="G213" s="132" t="str">
        <f t="shared" si="28"/>
        <v/>
      </c>
      <c r="H213" s="175" t="str">
        <f>IF(I210=0,"",I210)</f>
        <v/>
      </c>
      <c r="I213" s="131">
        <v>0</v>
      </c>
      <c r="J213" s="132" t="str">
        <f t="shared" si="29"/>
        <v/>
      </c>
      <c r="K213" s="175" t="str">
        <f>IF(L210=0,"",L210)</f>
        <v/>
      </c>
      <c r="L213" s="167">
        <v>0</v>
      </c>
      <c r="M213" s="132" t="str">
        <f t="shared" si="30"/>
        <v/>
      </c>
      <c r="N213" s="175" t="str">
        <f>IF(O210=0,"",O210)</f>
        <v/>
      </c>
      <c r="O213" s="167">
        <v>0</v>
      </c>
      <c r="P213" s="132" t="str">
        <f t="shared" si="31"/>
        <v/>
      </c>
      <c r="Q213" s="175" t="str">
        <f>IF(R210=0,"",R210)</f>
        <v/>
      </c>
      <c r="R213" s="167">
        <v>0</v>
      </c>
      <c r="S213" s="134" t="str">
        <f t="shared" si="32"/>
        <v/>
      </c>
    </row>
    <row r="214" spans="1:19" s="68" customFormat="1" ht="33" x14ac:dyDescent="0.2">
      <c r="A214" s="143" t="s">
        <v>161</v>
      </c>
      <c r="B214" s="175" t="str">
        <f>IF(C212=0,"",(C212+C213))</f>
        <v/>
      </c>
      <c r="C214" s="281">
        <v>0</v>
      </c>
      <c r="D214" s="132" t="str">
        <f t="shared" si="27"/>
        <v/>
      </c>
      <c r="E214" s="175" t="str">
        <f>IF(F212=0,"",(F212+F213))</f>
        <v/>
      </c>
      <c r="F214" s="281">
        <v>0</v>
      </c>
      <c r="G214" s="132" t="str">
        <f t="shared" si="28"/>
        <v/>
      </c>
      <c r="H214" s="175">
        <f>IF(I212=0,"",(I212+I213))</f>
        <v>4</v>
      </c>
      <c r="I214" s="131">
        <v>4</v>
      </c>
      <c r="J214" s="132">
        <f t="shared" si="29"/>
        <v>100</v>
      </c>
      <c r="K214" s="175">
        <f>IF(L212=0,"",(L212+L213))</f>
        <v>9</v>
      </c>
      <c r="L214" s="167">
        <v>9</v>
      </c>
      <c r="M214" s="132">
        <f t="shared" si="30"/>
        <v>100</v>
      </c>
      <c r="N214" s="175">
        <f>IF(O212=0,"",(O212+O213))</f>
        <v>16</v>
      </c>
      <c r="O214" s="167">
        <v>15</v>
      </c>
      <c r="P214" s="132">
        <f t="shared" si="31"/>
        <v>93.75</v>
      </c>
      <c r="Q214" s="175">
        <f>IF(R212=0,"",(R212+R213))</f>
        <v>27</v>
      </c>
      <c r="R214" s="167">
        <v>26</v>
      </c>
      <c r="S214" s="134">
        <f t="shared" si="32"/>
        <v>96.296296296296291</v>
      </c>
    </row>
    <row r="215" spans="1:19" s="68" customFormat="1" ht="33" x14ac:dyDescent="0.2">
      <c r="A215" s="114" t="s">
        <v>162</v>
      </c>
      <c r="B215" s="223">
        <v>493</v>
      </c>
      <c r="C215" s="283">
        <v>274</v>
      </c>
      <c r="D215" s="132">
        <f t="shared" si="27"/>
        <v>55.578093306288032</v>
      </c>
      <c r="E215" s="223">
        <v>431</v>
      </c>
      <c r="F215" s="283">
        <v>263</v>
      </c>
      <c r="G215" s="132">
        <f t="shared" si="28"/>
        <v>61.02088167053364</v>
      </c>
      <c r="H215" s="223">
        <v>491</v>
      </c>
      <c r="I215" s="290">
        <v>282</v>
      </c>
      <c r="J215" s="132">
        <f t="shared" si="29"/>
        <v>57.433808553971488</v>
      </c>
      <c r="K215" s="223">
        <v>494</v>
      </c>
      <c r="L215" s="290">
        <v>300</v>
      </c>
      <c r="M215" s="132">
        <f t="shared" si="30"/>
        <v>60.728744939271252</v>
      </c>
      <c r="N215" s="168">
        <v>510</v>
      </c>
      <c r="O215" s="290">
        <v>330</v>
      </c>
      <c r="P215" s="132">
        <f t="shared" si="31"/>
        <v>64.705882352941174</v>
      </c>
      <c r="Q215" s="168">
        <v>550</v>
      </c>
      <c r="R215" s="290">
        <v>385</v>
      </c>
      <c r="S215" s="134">
        <f t="shared" si="32"/>
        <v>70</v>
      </c>
    </row>
    <row r="216" spans="1:19" s="68" customFormat="1" ht="33" x14ac:dyDescent="0.2">
      <c r="A216" s="114" t="s">
        <v>163</v>
      </c>
      <c r="B216" s="223">
        <v>0</v>
      </c>
      <c r="C216" s="283">
        <v>0</v>
      </c>
      <c r="D216" s="132" t="str">
        <f t="shared" si="27"/>
        <v/>
      </c>
      <c r="E216" s="223">
        <v>0</v>
      </c>
      <c r="F216" s="283">
        <v>0</v>
      </c>
      <c r="G216" s="132" t="str">
        <f t="shared" si="28"/>
        <v/>
      </c>
      <c r="H216" s="223">
        <v>0</v>
      </c>
      <c r="I216" s="290">
        <v>0</v>
      </c>
      <c r="J216" s="132" t="str">
        <f t="shared" si="29"/>
        <v/>
      </c>
      <c r="K216" s="223">
        <v>0</v>
      </c>
      <c r="L216" s="290">
        <v>0</v>
      </c>
      <c r="M216" s="132" t="str">
        <f t="shared" si="30"/>
        <v/>
      </c>
      <c r="N216" s="223">
        <v>0</v>
      </c>
      <c r="O216" s="290">
        <v>0</v>
      </c>
      <c r="P216" s="132" t="str">
        <f t="shared" si="31"/>
        <v/>
      </c>
      <c r="Q216" s="223">
        <v>0</v>
      </c>
      <c r="R216" s="290">
        <v>0</v>
      </c>
      <c r="S216" s="134" t="str">
        <f t="shared" si="32"/>
        <v/>
      </c>
    </row>
    <row r="217" spans="1:19" s="68" customFormat="1" ht="33" x14ac:dyDescent="0.2">
      <c r="A217" s="143" t="s">
        <v>164</v>
      </c>
      <c r="B217" s="223">
        <v>248</v>
      </c>
      <c r="C217" s="283">
        <v>125</v>
      </c>
      <c r="D217" s="132">
        <f t="shared" si="27"/>
        <v>50.403225806451616</v>
      </c>
      <c r="E217" s="223">
        <v>283</v>
      </c>
      <c r="F217" s="283">
        <v>150</v>
      </c>
      <c r="G217" s="132">
        <f t="shared" si="28"/>
        <v>53.003533568904594</v>
      </c>
      <c r="H217" s="223">
        <v>301</v>
      </c>
      <c r="I217" s="290">
        <v>137</v>
      </c>
      <c r="J217" s="132">
        <f t="shared" si="29"/>
        <v>45.514950166112953</v>
      </c>
      <c r="K217" s="223">
        <v>311</v>
      </c>
      <c r="L217" s="290">
        <v>170</v>
      </c>
      <c r="M217" s="132">
        <f t="shared" si="30"/>
        <v>54.662379421221864</v>
      </c>
      <c r="N217" s="168">
        <v>325</v>
      </c>
      <c r="O217" s="167">
        <v>190</v>
      </c>
      <c r="P217" s="132">
        <f t="shared" si="31"/>
        <v>58.46153846153846</v>
      </c>
      <c r="Q217" s="168">
        <v>311</v>
      </c>
      <c r="R217" s="290">
        <v>200</v>
      </c>
      <c r="S217" s="134">
        <f t="shared" si="32"/>
        <v>64.308681672025727</v>
      </c>
    </row>
    <row r="218" spans="1:19" s="68" customFormat="1" ht="33" x14ac:dyDescent="0.2">
      <c r="A218" s="143" t="s">
        <v>165</v>
      </c>
      <c r="B218" s="223">
        <v>0</v>
      </c>
      <c r="C218" s="283">
        <v>0</v>
      </c>
      <c r="D218" s="132" t="str">
        <f t="shared" si="27"/>
        <v/>
      </c>
      <c r="E218" s="223">
        <v>0</v>
      </c>
      <c r="F218" s="283">
        <v>0</v>
      </c>
      <c r="G218" s="132" t="str">
        <f t="shared" si="28"/>
        <v/>
      </c>
      <c r="H218" s="223">
        <v>0</v>
      </c>
      <c r="I218" s="290">
        <v>0</v>
      </c>
      <c r="J218" s="132" t="str">
        <f t="shared" si="29"/>
        <v/>
      </c>
      <c r="K218" s="223">
        <v>0</v>
      </c>
      <c r="L218" s="290">
        <v>0</v>
      </c>
      <c r="M218" s="132" t="str">
        <f t="shared" si="30"/>
        <v/>
      </c>
      <c r="N218" s="223">
        <v>0</v>
      </c>
      <c r="O218" s="290">
        <v>0</v>
      </c>
      <c r="P218" s="132" t="str">
        <f t="shared" si="31"/>
        <v/>
      </c>
      <c r="Q218" s="223">
        <v>0</v>
      </c>
      <c r="R218" s="290">
        <v>0</v>
      </c>
      <c r="S218" s="134" t="str">
        <f t="shared" si="32"/>
        <v/>
      </c>
    </row>
    <row r="219" spans="1:19" s="68" customFormat="1" ht="33" x14ac:dyDescent="0.2">
      <c r="A219" s="101" t="s">
        <v>166</v>
      </c>
      <c r="B219" s="175">
        <f>IF(C217=0,"",(C217+C218))</f>
        <v>125</v>
      </c>
      <c r="C219" s="281">
        <v>45</v>
      </c>
      <c r="D219" s="132">
        <f t="shared" si="27"/>
        <v>36</v>
      </c>
      <c r="E219" s="175">
        <f>IF(F217=0,"",(F217+F218))</f>
        <v>150</v>
      </c>
      <c r="F219" s="281">
        <v>60</v>
      </c>
      <c r="G219" s="132">
        <f t="shared" si="28"/>
        <v>40</v>
      </c>
      <c r="H219" s="175">
        <f>IF(I217=0,"",(I217+I218))</f>
        <v>137</v>
      </c>
      <c r="I219" s="131">
        <v>70</v>
      </c>
      <c r="J219" s="132">
        <f t="shared" si="29"/>
        <v>51.094890510948908</v>
      </c>
      <c r="K219" s="175">
        <f>IF(L217=0,"",(L217+L218))</f>
        <v>170</v>
      </c>
      <c r="L219" s="167">
        <v>80</v>
      </c>
      <c r="M219" s="132">
        <f t="shared" si="30"/>
        <v>47.058823529411768</v>
      </c>
      <c r="N219" s="175">
        <f>IF(O217=0,"",(O217+O218))</f>
        <v>190</v>
      </c>
      <c r="O219" s="167">
        <v>110</v>
      </c>
      <c r="P219" s="132">
        <f>IF(O219=0,"",O219*100/N219)</f>
        <v>57.89473684210526</v>
      </c>
      <c r="Q219" s="175">
        <f>IF(R217=0,"",(R217+R218))</f>
        <v>200</v>
      </c>
      <c r="R219" s="167">
        <v>130</v>
      </c>
      <c r="S219" s="134">
        <f t="shared" si="32"/>
        <v>65</v>
      </c>
    </row>
    <row r="220" spans="1:19" s="68" customFormat="1" ht="33" x14ac:dyDescent="0.2">
      <c r="A220" s="101" t="s">
        <v>167</v>
      </c>
      <c r="B220" s="175">
        <f>IF(C217=0,"",C217)</f>
        <v>125</v>
      </c>
      <c r="C220" s="281">
        <v>40</v>
      </c>
      <c r="D220" s="132">
        <f t="shared" si="27"/>
        <v>32</v>
      </c>
      <c r="E220" s="175">
        <f>IF(F217=0,"",F217)</f>
        <v>150</v>
      </c>
      <c r="F220" s="281">
        <v>80</v>
      </c>
      <c r="G220" s="132">
        <f t="shared" si="28"/>
        <v>53.333333333333336</v>
      </c>
      <c r="H220" s="175">
        <f>IF(I217=0,"",I217)</f>
        <v>137</v>
      </c>
      <c r="I220" s="131">
        <v>61</v>
      </c>
      <c r="J220" s="132">
        <f t="shared" si="29"/>
        <v>44.525547445255476</v>
      </c>
      <c r="K220" s="175">
        <f>IF(L217=0,"",L217)</f>
        <v>170</v>
      </c>
      <c r="L220" s="167">
        <v>55</v>
      </c>
      <c r="M220" s="132">
        <f t="shared" si="30"/>
        <v>32.352941176470587</v>
      </c>
      <c r="N220" s="175">
        <f>IF(O217=0,"",O217)</f>
        <v>190</v>
      </c>
      <c r="O220" s="167">
        <v>75</v>
      </c>
      <c r="P220" s="132">
        <f t="shared" si="31"/>
        <v>39.473684210526315</v>
      </c>
      <c r="Q220" s="175">
        <f>IF(R217=0,"",R217)</f>
        <v>200</v>
      </c>
      <c r="R220" s="167">
        <v>85</v>
      </c>
      <c r="S220" s="134">
        <f t="shared" si="32"/>
        <v>42.5</v>
      </c>
    </row>
    <row r="221" spans="1:19" s="68" customFormat="1" ht="33" x14ac:dyDescent="0.2">
      <c r="A221" s="101" t="s">
        <v>237</v>
      </c>
      <c r="B221" s="175" t="str">
        <f>IF(C218=0,"",C218)</f>
        <v/>
      </c>
      <c r="C221" s="281">
        <v>0</v>
      </c>
      <c r="D221" s="132" t="str">
        <f t="shared" si="27"/>
        <v/>
      </c>
      <c r="E221" s="175" t="str">
        <f>IF(F218=0,"",F218)</f>
        <v/>
      </c>
      <c r="F221" s="281">
        <v>0</v>
      </c>
      <c r="G221" s="132" t="str">
        <f t="shared" si="28"/>
        <v/>
      </c>
      <c r="H221" s="175" t="str">
        <f>IF(I218=0,"",I218)</f>
        <v/>
      </c>
      <c r="I221" s="131">
        <v>0</v>
      </c>
      <c r="J221" s="132" t="str">
        <f t="shared" si="29"/>
        <v/>
      </c>
      <c r="K221" s="175" t="str">
        <f>IF(L218=0,"",L218)</f>
        <v/>
      </c>
      <c r="L221" s="167">
        <v>0</v>
      </c>
      <c r="M221" s="132" t="str">
        <f t="shared" si="30"/>
        <v/>
      </c>
      <c r="N221" s="175" t="str">
        <f>IF(O218=0,"",O218)</f>
        <v/>
      </c>
      <c r="O221" s="167">
        <v>0</v>
      </c>
      <c r="P221" s="132" t="str">
        <f t="shared" si="31"/>
        <v/>
      </c>
      <c r="Q221" s="175" t="str">
        <f>IF(R218=0,"",R218)</f>
        <v/>
      </c>
      <c r="R221" s="167">
        <v>0</v>
      </c>
      <c r="S221" s="134" t="str">
        <f t="shared" si="32"/>
        <v/>
      </c>
    </row>
    <row r="222" spans="1:19" s="68" customFormat="1" ht="33" x14ac:dyDescent="0.2">
      <c r="A222" s="101" t="s">
        <v>168</v>
      </c>
      <c r="B222" s="175">
        <f>IF(C220=0,"",(C220+C221))</f>
        <v>40</v>
      </c>
      <c r="C222" s="281">
        <v>25</v>
      </c>
      <c r="D222" s="132">
        <f t="shared" si="27"/>
        <v>62.5</v>
      </c>
      <c r="E222" s="175">
        <f>IF(F220=0,"",(F220+F221))</f>
        <v>80</v>
      </c>
      <c r="F222" s="281">
        <v>55</v>
      </c>
      <c r="G222" s="132">
        <f t="shared" si="28"/>
        <v>68.75</v>
      </c>
      <c r="H222" s="175">
        <f>IF(I220=0,"",(I220+I221))</f>
        <v>61</v>
      </c>
      <c r="I222" s="131">
        <v>50</v>
      </c>
      <c r="J222" s="132">
        <f t="shared" si="29"/>
        <v>81.967213114754102</v>
      </c>
      <c r="K222" s="175">
        <f>IF(L220=0,"",(L220+L221))</f>
        <v>55</v>
      </c>
      <c r="L222" s="167">
        <v>46</v>
      </c>
      <c r="M222" s="132">
        <f t="shared" si="30"/>
        <v>83.63636363636364</v>
      </c>
      <c r="N222" s="175">
        <f>IF(O220=0,"",(O220+O221))</f>
        <v>75</v>
      </c>
      <c r="O222" s="167">
        <v>65</v>
      </c>
      <c r="P222" s="132">
        <f t="shared" si="31"/>
        <v>86.666666666666671</v>
      </c>
      <c r="Q222" s="175">
        <f>IF(R220=0,"",(R220+R221))</f>
        <v>85</v>
      </c>
      <c r="R222" s="167">
        <v>75</v>
      </c>
      <c r="S222" s="134">
        <f t="shared" si="32"/>
        <v>88.235294117647058</v>
      </c>
    </row>
    <row r="223" spans="1:19" s="68" customFormat="1" x14ac:dyDescent="0.2">
      <c r="A223" s="101" t="s">
        <v>169</v>
      </c>
      <c r="B223" s="167">
        <v>0</v>
      </c>
      <c r="C223" s="281">
        <v>0</v>
      </c>
      <c r="D223" s="132" t="str">
        <f t="shared" si="27"/>
        <v/>
      </c>
      <c r="E223" s="167">
        <v>0</v>
      </c>
      <c r="F223" s="281">
        <v>0</v>
      </c>
      <c r="G223" s="132" t="str">
        <f t="shared" si="28"/>
        <v/>
      </c>
      <c r="H223" s="131">
        <v>0</v>
      </c>
      <c r="I223" s="131">
        <v>0</v>
      </c>
      <c r="J223" s="132" t="str">
        <f t="shared" si="29"/>
        <v/>
      </c>
      <c r="K223" s="167">
        <v>80</v>
      </c>
      <c r="L223" s="167">
        <v>60</v>
      </c>
      <c r="M223" s="132">
        <f t="shared" si="30"/>
        <v>75</v>
      </c>
      <c r="N223" s="176">
        <v>100</v>
      </c>
      <c r="O223" s="167">
        <v>95</v>
      </c>
      <c r="P223" s="132">
        <f t="shared" si="31"/>
        <v>95</v>
      </c>
      <c r="Q223" s="176">
        <v>100</v>
      </c>
      <c r="R223" s="167">
        <v>95</v>
      </c>
      <c r="S223" s="134">
        <f t="shared" si="32"/>
        <v>95</v>
      </c>
    </row>
    <row r="224" spans="1:19" s="68" customFormat="1" ht="33" x14ac:dyDescent="0.2">
      <c r="A224" s="101" t="s">
        <v>170</v>
      </c>
      <c r="B224" s="167">
        <v>0</v>
      </c>
      <c r="C224" s="281">
        <v>0</v>
      </c>
      <c r="D224" s="132" t="str">
        <f t="shared" si="27"/>
        <v/>
      </c>
      <c r="E224" s="167">
        <v>0</v>
      </c>
      <c r="F224" s="281">
        <v>0</v>
      </c>
      <c r="G224" s="132" t="str">
        <f t="shared" si="28"/>
        <v/>
      </c>
      <c r="H224" s="131">
        <v>0</v>
      </c>
      <c r="I224" s="131">
        <v>0</v>
      </c>
      <c r="J224" s="132" t="str">
        <f t="shared" si="29"/>
        <v/>
      </c>
      <c r="K224" s="167">
        <v>0</v>
      </c>
      <c r="L224" s="167">
        <v>0</v>
      </c>
      <c r="M224" s="132" t="str">
        <f t="shared" si="30"/>
        <v/>
      </c>
      <c r="N224" s="176">
        <v>10</v>
      </c>
      <c r="O224" s="167">
        <v>6</v>
      </c>
      <c r="P224" s="132">
        <f t="shared" si="31"/>
        <v>60</v>
      </c>
      <c r="Q224" s="176">
        <v>10</v>
      </c>
      <c r="R224" s="167">
        <v>8</v>
      </c>
      <c r="S224" s="134">
        <f t="shared" si="32"/>
        <v>80</v>
      </c>
    </row>
    <row r="225" spans="1:31" s="68" customFormat="1" ht="33" x14ac:dyDescent="0.2">
      <c r="A225" s="101" t="s">
        <v>171</v>
      </c>
      <c r="B225" s="170">
        <v>0</v>
      </c>
      <c r="C225" s="282">
        <v>0</v>
      </c>
      <c r="D225" s="140" t="str">
        <f t="shared" si="27"/>
        <v/>
      </c>
      <c r="E225" s="170">
        <v>0</v>
      </c>
      <c r="F225" s="282">
        <v>0</v>
      </c>
      <c r="G225" s="140" t="str">
        <f t="shared" si="28"/>
        <v/>
      </c>
      <c r="H225" s="177">
        <v>0</v>
      </c>
      <c r="I225" s="177">
        <v>0</v>
      </c>
      <c r="J225" s="140" t="str">
        <f t="shared" si="29"/>
        <v/>
      </c>
      <c r="K225" s="170">
        <v>5</v>
      </c>
      <c r="L225" s="170">
        <v>3</v>
      </c>
      <c r="M225" s="140">
        <f t="shared" si="30"/>
        <v>60</v>
      </c>
      <c r="N225" s="178">
        <v>10</v>
      </c>
      <c r="O225" s="170">
        <v>8</v>
      </c>
      <c r="P225" s="140">
        <f t="shared" si="31"/>
        <v>80</v>
      </c>
      <c r="Q225" s="178">
        <v>10</v>
      </c>
      <c r="R225" s="170">
        <v>9</v>
      </c>
      <c r="S225" s="141">
        <f t="shared" si="32"/>
        <v>90</v>
      </c>
    </row>
    <row r="226" spans="1:31" s="68" customFormat="1" x14ac:dyDescent="0.2">
      <c r="A226" s="347" t="s">
        <v>172</v>
      </c>
      <c r="B226" s="347"/>
      <c r="C226" s="347"/>
      <c r="D226" s="347"/>
      <c r="E226" s="347"/>
      <c r="F226" s="347"/>
      <c r="G226" s="347"/>
      <c r="H226" s="347"/>
      <c r="I226" s="347"/>
      <c r="J226" s="347"/>
      <c r="K226" s="347"/>
      <c r="L226" s="347"/>
      <c r="M226" s="347"/>
      <c r="N226" s="347"/>
      <c r="O226" s="347"/>
      <c r="P226" s="347"/>
      <c r="Q226" s="347"/>
      <c r="R226" s="347"/>
      <c r="S226" s="347"/>
      <c r="T226" s="347"/>
      <c r="U226" s="347"/>
      <c r="V226" s="347"/>
      <c r="W226" s="347"/>
      <c r="X226" s="347"/>
      <c r="Y226" s="347"/>
      <c r="Z226" s="347"/>
      <c r="AA226" s="347"/>
      <c r="AB226" s="347"/>
      <c r="AC226" s="347"/>
      <c r="AD226" s="347"/>
      <c r="AE226" s="347"/>
    </row>
    <row r="227" spans="1:31" s="68" customFormat="1" x14ac:dyDescent="0.3">
      <c r="A227" s="348" t="s">
        <v>173</v>
      </c>
      <c r="B227" s="348"/>
      <c r="C227" s="348"/>
      <c r="D227" s="348"/>
      <c r="E227" s="348"/>
      <c r="F227" s="348"/>
      <c r="G227" s="348"/>
      <c r="H227" s="348"/>
      <c r="I227" s="348"/>
      <c r="J227" s="348"/>
      <c r="K227" s="348"/>
      <c r="L227" s="348"/>
      <c r="M227" s="348"/>
      <c r="N227" s="348"/>
      <c r="O227" s="348"/>
      <c r="P227" s="348"/>
      <c r="Q227" s="348"/>
      <c r="R227" s="348"/>
      <c r="S227" s="348"/>
      <c r="T227" s="348"/>
      <c r="U227" s="348"/>
      <c r="V227" s="348"/>
      <c r="W227" s="348"/>
      <c r="X227" s="348"/>
      <c r="Y227" s="348"/>
      <c r="Z227" s="348"/>
      <c r="AA227" s="348"/>
      <c r="AB227" s="348"/>
      <c r="AC227" s="348"/>
      <c r="AD227" s="348"/>
      <c r="AE227" s="348"/>
    </row>
    <row r="228" spans="1:31" s="68" customFormat="1" x14ac:dyDescent="0.3">
      <c r="A228" s="349" t="s">
        <v>174</v>
      </c>
      <c r="B228" s="349"/>
      <c r="C228" s="349"/>
      <c r="D228" s="349"/>
      <c r="E228" s="349"/>
      <c r="F228" s="349"/>
      <c r="G228" s="349"/>
      <c r="H228" s="349"/>
      <c r="I228" s="349"/>
      <c r="J228" s="349"/>
      <c r="K228" s="349"/>
      <c r="L228" s="349"/>
      <c r="M228" s="349"/>
      <c r="N228" s="349"/>
      <c r="O228" s="349"/>
      <c r="P228" s="349"/>
      <c r="Q228" s="349"/>
      <c r="R228" s="349"/>
      <c r="S228" s="349"/>
      <c r="T228" s="349"/>
      <c r="U228" s="349"/>
      <c r="V228" s="349"/>
      <c r="W228" s="349"/>
      <c r="X228" s="349"/>
      <c r="Y228" s="349"/>
      <c r="Z228" s="349"/>
      <c r="AA228" s="349"/>
      <c r="AB228" s="349"/>
      <c r="AC228" s="349"/>
      <c r="AD228" s="349"/>
      <c r="AE228" s="349"/>
    </row>
    <row r="229" spans="1:31" s="179" customFormat="1" x14ac:dyDescent="0.3">
      <c r="A229" s="350" t="s">
        <v>175</v>
      </c>
      <c r="B229" s="350"/>
      <c r="C229" s="350"/>
      <c r="D229" s="350"/>
      <c r="E229" s="350"/>
      <c r="F229" s="350"/>
      <c r="G229" s="350"/>
      <c r="H229" s="350"/>
      <c r="I229" s="350"/>
      <c r="J229" s="350"/>
      <c r="K229" s="350"/>
      <c r="L229" s="350"/>
      <c r="M229" s="350"/>
      <c r="N229" s="350"/>
      <c r="O229" s="350"/>
      <c r="P229" s="350"/>
      <c r="Q229" s="350"/>
      <c r="R229" s="350"/>
      <c r="S229" s="350"/>
      <c r="T229" s="350"/>
      <c r="U229" s="350"/>
      <c r="V229" s="350"/>
      <c r="W229" s="350"/>
      <c r="X229" s="350"/>
      <c r="Y229" s="350"/>
    </row>
    <row r="230" spans="1:31" s="179" customFormat="1" x14ac:dyDescent="0.3">
      <c r="A230" s="350" t="s">
        <v>176</v>
      </c>
      <c r="B230" s="350"/>
      <c r="C230" s="350"/>
      <c r="D230" s="350"/>
      <c r="E230" s="350"/>
      <c r="F230" s="350"/>
      <c r="G230" s="350"/>
      <c r="H230" s="350"/>
      <c r="I230" s="350"/>
      <c r="J230" s="350"/>
      <c r="K230" s="350"/>
      <c r="L230" s="350"/>
      <c r="M230" s="350"/>
      <c r="N230" s="350"/>
      <c r="O230" s="350"/>
      <c r="P230" s="350"/>
      <c r="Q230" s="350"/>
      <c r="R230" s="350"/>
      <c r="S230" s="350"/>
      <c r="T230" s="350"/>
      <c r="U230" s="350"/>
      <c r="V230" s="350"/>
      <c r="W230" s="350"/>
      <c r="X230" s="350"/>
      <c r="Y230" s="350"/>
    </row>
    <row r="232" spans="1:31" x14ac:dyDescent="0.3">
      <c r="A232" s="319"/>
      <c r="B232" s="319"/>
      <c r="C232" s="319"/>
      <c r="D232" s="319"/>
      <c r="E232" s="319"/>
      <c r="F232" s="319"/>
      <c r="G232" s="319"/>
      <c r="H232" s="319"/>
      <c r="I232" s="319"/>
      <c r="J232" s="319"/>
      <c r="K232" s="319"/>
      <c r="L232" s="319"/>
      <c r="M232" s="319"/>
      <c r="N232" s="319"/>
      <c r="O232" s="319"/>
    </row>
    <row r="233" spans="1:31" x14ac:dyDescent="0.3">
      <c r="A233" s="345" t="s">
        <v>98</v>
      </c>
      <c r="B233" s="340">
        <v>2013</v>
      </c>
      <c r="C233" s="340"/>
      <c r="D233" s="340">
        <v>2014</v>
      </c>
      <c r="E233" s="340"/>
      <c r="F233" s="346">
        <v>2015</v>
      </c>
      <c r="G233" s="346"/>
      <c r="H233" s="346">
        <v>2016</v>
      </c>
      <c r="I233" s="346"/>
      <c r="J233" s="340">
        <v>2017</v>
      </c>
      <c r="K233" s="340"/>
      <c r="L233" s="340">
        <v>2018</v>
      </c>
      <c r="M233" s="340"/>
    </row>
    <row r="234" spans="1:31" x14ac:dyDescent="0.3">
      <c r="A234" s="308"/>
      <c r="B234" s="180" t="s">
        <v>99</v>
      </c>
      <c r="C234" s="180" t="s">
        <v>85</v>
      </c>
      <c r="D234" s="180" t="s">
        <v>99</v>
      </c>
      <c r="E234" s="180" t="s">
        <v>85</v>
      </c>
      <c r="F234" s="180" t="s">
        <v>99</v>
      </c>
      <c r="G234" s="180" t="s">
        <v>85</v>
      </c>
      <c r="H234" s="180" t="s">
        <v>99</v>
      </c>
      <c r="I234" s="180" t="s">
        <v>85</v>
      </c>
      <c r="J234" s="180" t="s">
        <v>99</v>
      </c>
      <c r="K234" s="180" t="s">
        <v>85</v>
      </c>
      <c r="L234" s="180" t="s">
        <v>99</v>
      </c>
      <c r="M234" s="180" t="s">
        <v>85</v>
      </c>
    </row>
    <row r="235" spans="1:31" x14ac:dyDescent="0.3">
      <c r="A235" s="148" t="s">
        <v>177</v>
      </c>
      <c r="B235" s="341">
        <v>10</v>
      </c>
      <c r="C235" s="342"/>
      <c r="D235" s="341">
        <v>11</v>
      </c>
      <c r="E235" s="342"/>
      <c r="F235" s="341">
        <v>11</v>
      </c>
      <c r="G235" s="342"/>
      <c r="H235" s="341">
        <v>11</v>
      </c>
      <c r="I235" s="342"/>
      <c r="J235" s="343">
        <v>12</v>
      </c>
      <c r="K235" s="343"/>
      <c r="L235" s="343">
        <v>12</v>
      </c>
      <c r="M235" s="344"/>
    </row>
    <row r="236" spans="1:31" x14ac:dyDescent="0.3">
      <c r="A236" s="136" t="s">
        <v>178</v>
      </c>
      <c r="B236" s="271">
        <v>5</v>
      </c>
      <c r="C236" s="263">
        <f>IF(B236=0,"",B236*100/(B$239))</f>
        <v>45.454545454545453</v>
      </c>
      <c r="D236" s="271">
        <v>5</v>
      </c>
      <c r="E236" s="263">
        <f>IF(D236=0,"",D236*100/(D$239))</f>
        <v>38.46153846153846</v>
      </c>
      <c r="F236" s="260">
        <v>9</v>
      </c>
      <c r="G236" s="263">
        <f>IF(F236=0,"",F236*100/(F$239))</f>
        <v>47.368421052631582</v>
      </c>
      <c r="H236" s="75">
        <v>9</v>
      </c>
      <c r="I236" s="181">
        <f>IF(H236=0,"",H236*100/(H$239))</f>
        <v>47.368421052631582</v>
      </c>
      <c r="J236" s="75">
        <v>10</v>
      </c>
      <c r="K236" s="181">
        <f>IF(J236=0,"",J236*100/(J$239))</f>
        <v>50</v>
      </c>
      <c r="L236" s="75">
        <v>10</v>
      </c>
      <c r="M236" s="182">
        <f>IF(L236=0,"",L236*100/(L$239))</f>
        <v>50</v>
      </c>
    </row>
    <row r="237" spans="1:31" ht="33" x14ac:dyDescent="0.3">
      <c r="A237" s="136" t="s">
        <v>179</v>
      </c>
      <c r="B237" s="271">
        <v>4</v>
      </c>
      <c r="C237" s="263">
        <f>IF(B237=0,"",B237*100/(B$239))</f>
        <v>36.363636363636367</v>
      </c>
      <c r="D237" s="271">
        <v>4</v>
      </c>
      <c r="E237" s="263">
        <f>IF(D237=0,"",D237*100/(D$239))</f>
        <v>30.76923076923077</v>
      </c>
      <c r="F237" s="260">
        <v>7</v>
      </c>
      <c r="G237" s="263">
        <f>IF(F237=0,"",F237*100/(F$239))</f>
        <v>36.842105263157897</v>
      </c>
      <c r="H237" s="75">
        <v>7</v>
      </c>
      <c r="I237" s="181">
        <f>IF(H237=0,"",H237*100/(H$239))</f>
        <v>36.842105263157897</v>
      </c>
      <c r="J237" s="75">
        <v>8</v>
      </c>
      <c r="K237" s="181">
        <f>IF(J237=0,"",J237*100/(J$239))</f>
        <v>40</v>
      </c>
      <c r="L237" s="75">
        <v>8</v>
      </c>
      <c r="M237" s="182">
        <f>IF(L237=0,"",L237*100/(L$239))</f>
        <v>40</v>
      </c>
    </row>
    <row r="238" spans="1:31" x14ac:dyDescent="0.3">
      <c r="A238" s="136" t="s">
        <v>180</v>
      </c>
      <c r="B238" s="271">
        <v>2</v>
      </c>
      <c r="C238" s="263">
        <f>IF(B238=0,"",B238*100/(B$239))</f>
        <v>18.181818181818183</v>
      </c>
      <c r="D238" s="271">
        <v>4</v>
      </c>
      <c r="E238" s="263">
        <f>IF(D238=0,"",D238*100/(D$239))</f>
        <v>30.76923076923077</v>
      </c>
      <c r="F238" s="260">
        <v>3</v>
      </c>
      <c r="G238" s="263">
        <f>IF(F238=0,"",F238*100/(F$239))</f>
        <v>15.789473684210526</v>
      </c>
      <c r="H238" s="75">
        <v>3</v>
      </c>
      <c r="I238" s="181">
        <f>IF(H238=0,"",H238*100/(H$239))</f>
        <v>15.789473684210526</v>
      </c>
      <c r="J238" s="75">
        <v>2</v>
      </c>
      <c r="K238" s="181">
        <f>IF(J238=0,"",J238*100/(J$239))</f>
        <v>10</v>
      </c>
      <c r="L238" s="75">
        <v>2</v>
      </c>
      <c r="M238" s="182">
        <f>IF(L238=0,"",L238*100/(L$239))</f>
        <v>10</v>
      </c>
    </row>
    <row r="239" spans="1:31" x14ac:dyDescent="0.3">
      <c r="A239" s="183" t="s">
        <v>181</v>
      </c>
      <c r="B239" s="337">
        <f t="shared" ref="B239" si="33">SUM(B236:B238)</f>
        <v>11</v>
      </c>
      <c r="C239" s="338"/>
      <c r="D239" s="337">
        <f t="shared" ref="D239" si="34">SUM(D236:D238)</f>
        <v>13</v>
      </c>
      <c r="E239" s="338"/>
      <c r="F239" s="337">
        <f t="shared" ref="F239" si="35">SUM(F236:F238)</f>
        <v>19</v>
      </c>
      <c r="G239" s="338"/>
      <c r="H239" s="337">
        <f t="shared" ref="H239" si="36">SUM(H236:H238)</f>
        <v>19</v>
      </c>
      <c r="I239" s="338"/>
      <c r="J239" s="337">
        <f t="shared" ref="J239" si="37">SUM(J236:J238)</f>
        <v>20</v>
      </c>
      <c r="K239" s="338"/>
      <c r="L239" s="337">
        <f t="shared" ref="L239" si="38">SUM(L236:L238)</f>
        <v>20</v>
      </c>
      <c r="M239" s="339"/>
    </row>
    <row r="241" spans="1:15" x14ac:dyDescent="0.3">
      <c r="A241" s="319"/>
      <c r="B241" s="331">
        <v>2013</v>
      </c>
      <c r="C241" s="331"/>
      <c r="D241" s="331">
        <v>2014</v>
      </c>
      <c r="E241" s="331"/>
      <c r="F241" s="331">
        <v>2015</v>
      </c>
      <c r="G241" s="331"/>
      <c r="H241" s="331">
        <v>2016</v>
      </c>
      <c r="I241" s="331"/>
      <c r="J241" s="331">
        <v>2017</v>
      </c>
      <c r="K241" s="331"/>
      <c r="L241" s="331">
        <v>2018</v>
      </c>
      <c r="M241" s="331"/>
      <c r="N241" s="319"/>
      <c r="O241" s="319"/>
    </row>
    <row r="242" spans="1:15" x14ac:dyDescent="0.3">
      <c r="A242" s="336"/>
      <c r="B242" s="184" t="s">
        <v>182</v>
      </c>
      <c r="C242" s="184" t="s">
        <v>183</v>
      </c>
      <c r="D242" s="184" t="s">
        <v>182</v>
      </c>
      <c r="E242" s="184" t="s">
        <v>183</v>
      </c>
      <c r="F242" s="184" t="s">
        <v>182</v>
      </c>
      <c r="G242" s="184" t="s">
        <v>183</v>
      </c>
      <c r="H242" s="184" t="s">
        <v>182</v>
      </c>
      <c r="I242" s="184" t="s">
        <v>183</v>
      </c>
      <c r="J242" s="184" t="s">
        <v>182</v>
      </c>
      <c r="K242" s="184" t="s">
        <v>183</v>
      </c>
      <c r="L242" s="184" t="s">
        <v>182</v>
      </c>
      <c r="M242" s="184" t="s">
        <v>183</v>
      </c>
    </row>
    <row r="243" spans="1:15" ht="33" x14ac:dyDescent="0.3">
      <c r="A243" s="185" t="s">
        <v>184</v>
      </c>
      <c r="B243" s="279"/>
      <c r="C243" s="279" t="s">
        <v>216</v>
      </c>
      <c r="D243" s="279"/>
      <c r="E243" s="279" t="s">
        <v>216</v>
      </c>
      <c r="F243" s="279"/>
      <c r="G243" s="186" t="s">
        <v>216</v>
      </c>
      <c r="H243" s="186"/>
      <c r="I243" s="186" t="s">
        <v>216</v>
      </c>
      <c r="J243" s="186"/>
      <c r="K243" s="187" t="s">
        <v>216</v>
      </c>
      <c r="L243" s="186"/>
      <c r="M243" s="187" t="s">
        <v>216</v>
      </c>
    </row>
    <row r="244" spans="1:15" x14ac:dyDescent="0.3">
      <c r="A244" s="119" t="s">
        <v>185</v>
      </c>
    </row>
    <row r="247" spans="1:15" x14ac:dyDescent="0.3">
      <c r="A247" s="332" t="s">
        <v>83</v>
      </c>
      <c r="B247" s="334">
        <v>2013</v>
      </c>
      <c r="C247" s="334"/>
      <c r="D247" s="334">
        <v>2014</v>
      </c>
      <c r="E247" s="334"/>
      <c r="F247" s="335">
        <v>2015</v>
      </c>
      <c r="G247" s="335"/>
      <c r="H247" s="335">
        <v>2016</v>
      </c>
      <c r="I247" s="335"/>
      <c r="J247" s="334">
        <v>2017</v>
      </c>
      <c r="K247" s="334"/>
      <c r="L247" s="334">
        <v>2018</v>
      </c>
      <c r="M247" s="334"/>
    </row>
    <row r="248" spans="1:15" x14ac:dyDescent="0.3">
      <c r="A248" s="333"/>
      <c r="B248" s="188" t="s">
        <v>186</v>
      </c>
      <c r="C248" s="188" t="s">
        <v>187</v>
      </c>
      <c r="D248" s="188" t="s">
        <v>186</v>
      </c>
      <c r="E248" s="188" t="s">
        <v>187</v>
      </c>
      <c r="F248" s="188" t="s">
        <v>186</v>
      </c>
      <c r="G248" s="188" t="s">
        <v>187</v>
      </c>
      <c r="H248" s="188" t="s">
        <v>186</v>
      </c>
      <c r="I248" s="188" t="s">
        <v>187</v>
      </c>
      <c r="J248" s="188" t="s">
        <v>186</v>
      </c>
      <c r="K248" s="188" t="s">
        <v>187</v>
      </c>
      <c r="L248" s="188" t="s">
        <v>186</v>
      </c>
      <c r="M248" s="188" t="s">
        <v>187</v>
      </c>
    </row>
    <row r="249" spans="1:15" s="156" customFormat="1" x14ac:dyDescent="0.2">
      <c r="A249" s="136" t="s">
        <v>188</v>
      </c>
      <c r="B249" s="189">
        <v>281</v>
      </c>
      <c r="C249" s="189">
        <v>0</v>
      </c>
      <c r="D249" s="189">
        <v>199</v>
      </c>
      <c r="E249" s="189">
        <v>0</v>
      </c>
      <c r="F249" s="189">
        <v>200</v>
      </c>
      <c r="G249" s="189">
        <v>0</v>
      </c>
      <c r="H249" s="189">
        <v>200</v>
      </c>
      <c r="I249" s="189">
        <v>0</v>
      </c>
      <c r="J249" s="189">
        <v>200</v>
      </c>
      <c r="K249" s="189">
        <v>0</v>
      </c>
      <c r="L249" s="189">
        <v>200</v>
      </c>
      <c r="M249" s="190">
        <v>0</v>
      </c>
    </row>
    <row r="250" spans="1:15" s="156" customFormat="1" x14ac:dyDescent="0.2">
      <c r="A250" s="136" t="s">
        <v>189</v>
      </c>
      <c r="B250" s="191">
        <v>305</v>
      </c>
      <c r="C250" s="191">
        <v>0</v>
      </c>
      <c r="D250" s="191">
        <v>192</v>
      </c>
      <c r="E250" s="191">
        <v>0</v>
      </c>
      <c r="F250" s="191">
        <v>195</v>
      </c>
      <c r="G250" s="191">
        <v>0</v>
      </c>
      <c r="H250" s="191">
        <v>200</v>
      </c>
      <c r="I250" s="191">
        <v>0</v>
      </c>
      <c r="J250" s="191">
        <v>200</v>
      </c>
      <c r="K250" s="191">
        <v>0</v>
      </c>
      <c r="L250" s="191">
        <v>200</v>
      </c>
      <c r="M250" s="192">
        <v>0</v>
      </c>
    </row>
    <row r="251" spans="1:15" s="156" customFormat="1" x14ac:dyDescent="0.2">
      <c r="A251" s="136" t="s">
        <v>190</v>
      </c>
      <c r="B251" s="191">
        <v>260</v>
      </c>
      <c r="C251" s="191">
        <v>0</v>
      </c>
      <c r="D251" s="191">
        <v>259</v>
      </c>
      <c r="E251" s="191">
        <v>0</v>
      </c>
      <c r="F251" s="191">
        <v>259</v>
      </c>
      <c r="G251" s="191">
        <v>0</v>
      </c>
      <c r="H251" s="191">
        <v>250</v>
      </c>
      <c r="I251" s="191">
        <v>0</v>
      </c>
      <c r="J251" s="191">
        <v>250</v>
      </c>
      <c r="K251" s="191">
        <v>0</v>
      </c>
      <c r="L251" s="191">
        <v>250</v>
      </c>
      <c r="M251" s="192">
        <v>0</v>
      </c>
    </row>
    <row r="252" spans="1:15" s="156" customFormat="1" x14ac:dyDescent="0.2">
      <c r="A252" s="185" t="s">
        <v>191</v>
      </c>
      <c r="B252" s="193">
        <f t="shared" ref="B252:M252" si="39">SUM(B249:B251)</f>
        <v>846</v>
      </c>
      <c r="C252" s="193">
        <f t="shared" si="39"/>
        <v>0</v>
      </c>
      <c r="D252" s="193">
        <f t="shared" si="39"/>
        <v>650</v>
      </c>
      <c r="E252" s="193">
        <f t="shared" si="39"/>
        <v>0</v>
      </c>
      <c r="F252" s="193">
        <f t="shared" si="39"/>
        <v>654</v>
      </c>
      <c r="G252" s="193">
        <f t="shared" si="39"/>
        <v>0</v>
      </c>
      <c r="H252" s="193">
        <f t="shared" si="39"/>
        <v>650</v>
      </c>
      <c r="I252" s="193">
        <f t="shared" si="39"/>
        <v>0</v>
      </c>
      <c r="J252" s="193">
        <f t="shared" si="39"/>
        <v>650</v>
      </c>
      <c r="K252" s="194">
        <f t="shared" si="39"/>
        <v>0</v>
      </c>
      <c r="L252" s="193">
        <f t="shared" si="39"/>
        <v>650</v>
      </c>
      <c r="M252" s="194">
        <f t="shared" si="39"/>
        <v>0</v>
      </c>
    </row>
    <row r="254" spans="1:15" x14ac:dyDescent="0.3">
      <c r="A254" s="119"/>
    </row>
    <row r="255" spans="1:15" s="68" customFormat="1" x14ac:dyDescent="0.2">
      <c r="A255" s="324" t="s">
        <v>98</v>
      </c>
      <c r="B255" s="195">
        <v>2013</v>
      </c>
      <c r="C255" s="195">
        <v>2014</v>
      </c>
      <c r="D255" s="196">
        <v>2015</v>
      </c>
      <c r="E255" s="197">
        <v>2016</v>
      </c>
      <c r="F255" s="195">
        <v>2017</v>
      </c>
      <c r="G255" s="195">
        <v>2018</v>
      </c>
    </row>
    <row r="256" spans="1:15" s="68" customFormat="1" x14ac:dyDescent="0.3">
      <c r="A256" s="324"/>
      <c r="B256" s="198" t="s">
        <v>85</v>
      </c>
      <c r="C256" s="198" t="s">
        <v>85</v>
      </c>
      <c r="D256" s="198" t="s">
        <v>85</v>
      </c>
      <c r="E256" s="198" t="s">
        <v>85</v>
      </c>
      <c r="F256" s="198" t="s">
        <v>85</v>
      </c>
      <c r="G256" s="198" t="s">
        <v>85</v>
      </c>
    </row>
    <row r="257" spans="1:28" s="202" customFormat="1" x14ac:dyDescent="0.2">
      <c r="A257" s="199" t="s">
        <v>192</v>
      </c>
      <c r="B257" s="200">
        <f>IFERROR(B249/N70,"")</f>
        <v>0.16656787196206282</v>
      </c>
      <c r="C257" s="200">
        <f>IFERROR(B249/O70,"")</f>
        <v>0.16337209302325581</v>
      </c>
      <c r="D257" s="200">
        <f>IFERROR(F249/P$70,"")</f>
        <v>0.11702750146284377</v>
      </c>
      <c r="E257" s="200">
        <f>IFERROR(H249/Q$70,"")</f>
        <v>0.11299435028248588</v>
      </c>
      <c r="F257" s="200">
        <f>IFERROR(J249/R$70,"")</f>
        <v>0.11019283746556474</v>
      </c>
      <c r="G257" s="201">
        <f>IFERROR(L249/S$70,"")</f>
        <v>0.10752688172043011</v>
      </c>
    </row>
    <row r="258" spans="1:28" s="202" customFormat="1" x14ac:dyDescent="0.2">
      <c r="A258" s="203" t="s">
        <v>193</v>
      </c>
      <c r="B258" s="204">
        <f>IFERROR(B250/D94,"")</f>
        <v>1.4663461538461537</v>
      </c>
      <c r="C258" s="204">
        <f>IFERROR(D250/G94,"")</f>
        <v>0.93203883495145634</v>
      </c>
      <c r="D258" s="204">
        <f>IFERROR(F250/J94,"")</f>
        <v>0.85526315789473684</v>
      </c>
      <c r="E258" s="204">
        <f>IFERROR(H250/M94,"")</f>
        <v>0.86956521739130432</v>
      </c>
      <c r="F258" s="204">
        <f>IFERROR(J250/P94,"")</f>
        <v>0.86206896551724133</v>
      </c>
      <c r="G258" s="205">
        <f>IFERROR(L250/S94,"")</f>
        <v>0.85470085470085466</v>
      </c>
    </row>
    <row r="259" spans="1:28" s="68" customFormat="1" x14ac:dyDescent="0.2">
      <c r="A259" s="325" t="s">
        <v>50</v>
      </c>
      <c r="B259" s="325"/>
      <c r="C259" s="325"/>
      <c r="D259" s="325"/>
      <c r="E259" s="325"/>
      <c r="F259" s="325"/>
      <c r="G259" s="325"/>
      <c r="H259" s="325"/>
      <c r="I259" s="325"/>
      <c r="J259" s="325"/>
      <c r="K259" s="325"/>
      <c r="L259" s="325"/>
      <c r="M259" s="325"/>
      <c r="N259" s="325"/>
      <c r="O259" s="325"/>
      <c r="P259" s="325"/>
      <c r="Q259" s="325"/>
      <c r="R259" s="325"/>
      <c r="S259" s="325"/>
      <c r="T259" s="325"/>
      <c r="U259" s="153"/>
      <c r="V259" s="153"/>
      <c r="W259" s="153"/>
      <c r="X259" s="153"/>
      <c r="Y259" s="153"/>
      <c r="Z259" s="153"/>
      <c r="AA259" s="153"/>
      <c r="AB259" s="153"/>
    </row>
    <row r="260" spans="1:28" s="68" customFormat="1" ht="14.25" x14ac:dyDescent="0.2"/>
    <row r="261" spans="1:28" s="179" customFormat="1" x14ac:dyDescent="0.3">
      <c r="A261" s="324" t="s">
        <v>98</v>
      </c>
      <c r="B261" s="326">
        <v>2013</v>
      </c>
      <c r="C261" s="327"/>
      <c r="D261" s="326">
        <v>2014</v>
      </c>
      <c r="E261" s="327"/>
      <c r="F261" s="328">
        <v>2015</v>
      </c>
      <c r="G261" s="329"/>
      <c r="H261" s="329">
        <v>2016</v>
      </c>
      <c r="I261" s="330"/>
      <c r="J261" s="326">
        <v>2017</v>
      </c>
      <c r="K261" s="327"/>
      <c r="L261" s="326">
        <v>2018</v>
      </c>
      <c r="M261" s="327"/>
    </row>
    <row r="262" spans="1:28" s="179" customFormat="1" x14ac:dyDescent="0.3">
      <c r="A262" s="324"/>
      <c r="B262" s="198" t="s">
        <v>194</v>
      </c>
      <c r="C262" s="198" t="s">
        <v>85</v>
      </c>
      <c r="D262" s="198" t="s">
        <v>194</v>
      </c>
      <c r="E262" s="198" t="s">
        <v>85</v>
      </c>
      <c r="F262" s="198" t="s">
        <v>194</v>
      </c>
      <c r="G262" s="198" t="s">
        <v>85</v>
      </c>
      <c r="H262" s="198" t="s">
        <v>194</v>
      </c>
      <c r="I262" s="198" t="s">
        <v>85</v>
      </c>
      <c r="J262" s="198" t="s">
        <v>194</v>
      </c>
      <c r="K262" s="198" t="s">
        <v>85</v>
      </c>
      <c r="L262" s="198" t="s">
        <v>194</v>
      </c>
      <c r="M262" s="198" t="s">
        <v>85</v>
      </c>
    </row>
    <row r="263" spans="1:28" s="210" customFormat="1" x14ac:dyDescent="0.2">
      <c r="A263" s="206" t="s">
        <v>195</v>
      </c>
      <c r="B263" s="207">
        <v>260</v>
      </c>
      <c r="C263" s="208">
        <f>IF(B263=0,"",B263*100/B251)</f>
        <v>100</v>
      </c>
      <c r="D263" s="207">
        <v>259</v>
      </c>
      <c r="E263" s="208">
        <f>IF(D263=0,"",D263*100/D251)</f>
        <v>100</v>
      </c>
      <c r="F263" s="207">
        <v>259</v>
      </c>
      <c r="G263" s="208">
        <f>IF(F263=0,"",F263*100/F251)</f>
        <v>100</v>
      </c>
      <c r="H263" s="207">
        <v>250</v>
      </c>
      <c r="I263" s="208">
        <f>IF(H263=0,"",H263*100/H251)</f>
        <v>100</v>
      </c>
      <c r="J263" s="207">
        <v>250</v>
      </c>
      <c r="K263" s="208">
        <f>IF(J263=0,"",J263*100/J251)</f>
        <v>100</v>
      </c>
      <c r="L263" s="207">
        <v>250</v>
      </c>
      <c r="M263" s="209">
        <f>IF(L263=0,"",L263*100/L251)</f>
        <v>100</v>
      </c>
    </row>
    <row r="264" spans="1:28" s="68" customFormat="1" x14ac:dyDescent="0.2">
      <c r="A264" s="318" t="s">
        <v>50</v>
      </c>
      <c r="B264" s="318"/>
      <c r="C264" s="318"/>
      <c r="D264" s="318"/>
      <c r="E264" s="318"/>
      <c r="F264" s="318"/>
      <c r="G264" s="318"/>
      <c r="H264" s="318"/>
      <c r="I264" s="318"/>
      <c r="J264" s="318"/>
      <c r="K264" s="318"/>
      <c r="L264" s="318"/>
      <c r="M264" s="318"/>
      <c r="N264" s="318"/>
      <c r="O264" s="318"/>
      <c r="P264" s="318"/>
      <c r="Q264" s="318"/>
      <c r="R264" s="318"/>
      <c r="S264" s="318"/>
      <c r="T264" s="318"/>
      <c r="U264" s="318"/>
      <c r="V264" s="318"/>
      <c r="W264" s="318"/>
      <c r="X264" s="318"/>
      <c r="Y264" s="318"/>
      <c r="Z264" s="318"/>
      <c r="AA264" s="318"/>
      <c r="AB264" s="318"/>
    </row>
    <row r="267" spans="1:28" x14ac:dyDescent="0.3">
      <c r="A267" s="319"/>
      <c r="B267" s="319"/>
      <c r="C267" s="319"/>
      <c r="D267" s="319"/>
      <c r="E267" s="319"/>
      <c r="F267" s="319"/>
      <c r="G267" s="319"/>
      <c r="H267" s="319"/>
      <c r="I267" s="319"/>
      <c r="J267" s="319"/>
      <c r="K267" s="319"/>
      <c r="L267" s="319"/>
      <c r="M267" s="319"/>
    </row>
    <row r="268" spans="1:28" x14ac:dyDescent="0.3">
      <c r="A268" s="308" t="s">
        <v>196</v>
      </c>
      <c r="B268" s="320">
        <v>2013</v>
      </c>
      <c r="C268" s="320"/>
      <c r="D268" s="320"/>
      <c r="E268" s="320"/>
      <c r="F268" s="320"/>
      <c r="G268" s="320"/>
      <c r="H268" s="320">
        <v>2014</v>
      </c>
      <c r="I268" s="320"/>
      <c r="J268" s="320"/>
      <c r="K268" s="320"/>
      <c r="L268" s="320"/>
      <c r="M268" s="320"/>
    </row>
    <row r="269" spans="1:28" ht="51" x14ac:dyDescent="0.3">
      <c r="A269" s="308"/>
      <c r="B269" s="211" t="s">
        <v>17</v>
      </c>
      <c r="C269" s="211" t="s">
        <v>197</v>
      </c>
      <c r="D269" s="211" t="s">
        <v>198</v>
      </c>
      <c r="E269" s="212" t="s">
        <v>199</v>
      </c>
      <c r="F269" s="211" t="s">
        <v>200</v>
      </c>
      <c r="G269" s="211" t="s">
        <v>201</v>
      </c>
      <c r="H269" s="211" t="s">
        <v>17</v>
      </c>
      <c r="I269" s="211" t="s">
        <v>197</v>
      </c>
      <c r="J269" s="211" t="s">
        <v>198</v>
      </c>
      <c r="K269" s="212" t="s">
        <v>199</v>
      </c>
      <c r="L269" s="211" t="s">
        <v>200</v>
      </c>
      <c r="M269" s="211" t="s">
        <v>201</v>
      </c>
    </row>
    <row r="270" spans="1:28" x14ac:dyDescent="0.3">
      <c r="A270" s="309"/>
      <c r="B270" s="213" t="s">
        <v>202</v>
      </c>
      <c r="C270" s="213" t="s">
        <v>203</v>
      </c>
      <c r="D270" s="213" t="s">
        <v>204</v>
      </c>
      <c r="E270" s="212"/>
      <c r="F270" s="211"/>
      <c r="G270" s="211"/>
      <c r="H270" s="213" t="s">
        <v>202</v>
      </c>
      <c r="I270" s="213" t="s">
        <v>203</v>
      </c>
      <c r="J270" s="213" t="s">
        <v>204</v>
      </c>
      <c r="K270" s="212"/>
      <c r="L270" s="211"/>
      <c r="M270" s="211"/>
    </row>
    <row r="271" spans="1:28" s="156" customFormat="1" x14ac:dyDescent="0.2">
      <c r="A271" s="148" t="s">
        <v>205</v>
      </c>
      <c r="B271" s="214">
        <f t="shared" ref="B271:B278" si="40">+B78+H78+N78</f>
        <v>0</v>
      </c>
      <c r="C271" s="215">
        <v>0</v>
      </c>
      <c r="D271" s="215">
        <v>0</v>
      </c>
      <c r="E271" s="215">
        <v>0</v>
      </c>
      <c r="F271" s="216" t="str">
        <f t="shared" ref="F271:F278" si="41">IF(C271=0,"",C271/B271)</f>
        <v/>
      </c>
      <c r="G271" s="216" t="str">
        <f t="shared" ref="G271:G278" si="42">IF(D271=0,"",D271/B271)</f>
        <v/>
      </c>
      <c r="H271" s="214">
        <f t="shared" ref="H271:H278" si="43">+C78+I78+O78</f>
        <v>0</v>
      </c>
      <c r="I271" s="215">
        <v>0</v>
      </c>
      <c r="J271" s="215">
        <v>0</v>
      </c>
      <c r="K271" s="215">
        <v>0</v>
      </c>
      <c r="L271" s="216" t="str">
        <f t="shared" ref="L271:L278" si="44">IF(I271=0,"",I271/H271)</f>
        <v/>
      </c>
      <c r="M271" s="216" t="str">
        <f t="shared" ref="M271:M278" si="45">IF(J271=0,"",J271/H271)</f>
        <v/>
      </c>
    </row>
    <row r="272" spans="1:28" s="156" customFormat="1" x14ac:dyDescent="0.2">
      <c r="A272" s="136" t="s">
        <v>206</v>
      </c>
      <c r="B272" s="217">
        <f t="shared" si="40"/>
        <v>0</v>
      </c>
      <c r="C272" s="191">
        <v>0</v>
      </c>
      <c r="D272" s="191">
        <v>0</v>
      </c>
      <c r="E272" s="191">
        <v>0</v>
      </c>
      <c r="F272" s="218" t="str">
        <f t="shared" si="41"/>
        <v/>
      </c>
      <c r="G272" s="218" t="str">
        <f t="shared" si="42"/>
        <v/>
      </c>
      <c r="H272" s="217">
        <f t="shared" si="43"/>
        <v>0</v>
      </c>
      <c r="I272" s="191">
        <v>0</v>
      </c>
      <c r="J272" s="191">
        <v>0</v>
      </c>
      <c r="K272" s="191">
        <v>0</v>
      </c>
      <c r="L272" s="218" t="str">
        <f t="shared" si="44"/>
        <v/>
      </c>
      <c r="M272" s="218" t="str">
        <f t="shared" si="45"/>
        <v/>
      </c>
    </row>
    <row r="273" spans="1:13" s="156" customFormat="1" x14ac:dyDescent="0.2">
      <c r="A273" s="136" t="s">
        <v>207</v>
      </c>
      <c r="B273" s="217">
        <f t="shared" si="40"/>
        <v>0</v>
      </c>
      <c r="C273" s="191">
        <v>0</v>
      </c>
      <c r="D273" s="191">
        <v>0</v>
      </c>
      <c r="E273" s="191">
        <v>0</v>
      </c>
      <c r="F273" s="218" t="str">
        <f t="shared" si="41"/>
        <v/>
      </c>
      <c r="G273" s="218" t="str">
        <f t="shared" si="42"/>
        <v/>
      </c>
      <c r="H273" s="217">
        <f t="shared" si="43"/>
        <v>0</v>
      </c>
      <c r="I273" s="191">
        <v>0</v>
      </c>
      <c r="J273" s="191">
        <v>0</v>
      </c>
      <c r="K273" s="191">
        <v>0</v>
      </c>
      <c r="L273" s="218" t="str">
        <f t="shared" si="44"/>
        <v/>
      </c>
      <c r="M273" s="218" t="str">
        <f t="shared" si="45"/>
        <v/>
      </c>
    </row>
    <row r="274" spans="1:13" s="156" customFormat="1" x14ac:dyDescent="0.2">
      <c r="A274" s="130" t="s">
        <v>208</v>
      </c>
      <c r="B274" s="217">
        <f t="shared" si="40"/>
        <v>0</v>
      </c>
      <c r="C274" s="191">
        <v>0</v>
      </c>
      <c r="D274" s="191">
        <v>0</v>
      </c>
      <c r="E274" s="191">
        <v>0</v>
      </c>
      <c r="F274" s="218" t="str">
        <f t="shared" si="41"/>
        <v/>
      </c>
      <c r="G274" s="218" t="str">
        <f t="shared" si="42"/>
        <v/>
      </c>
      <c r="H274" s="217">
        <f t="shared" si="43"/>
        <v>0</v>
      </c>
      <c r="I274" s="191">
        <v>0</v>
      </c>
      <c r="J274" s="191">
        <v>0</v>
      </c>
      <c r="K274" s="191">
        <v>0</v>
      </c>
      <c r="L274" s="218" t="str">
        <f t="shared" si="44"/>
        <v/>
      </c>
      <c r="M274" s="218" t="str">
        <f t="shared" si="45"/>
        <v/>
      </c>
    </row>
    <row r="275" spans="1:13" s="156" customFormat="1" x14ac:dyDescent="0.2">
      <c r="A275" s="136" t="s">
        <v>209</v>
      </c>
      <c r="B275" s="217">
        <f t="shared" si="40"/>
        <v>0</v>
      </c>
      <c r="C275" s="191">
        <v>0</v>
      </c>
      <c r="D275" s="191">
        <v>0</v>
      </c>
      <c r="E275" s="191">
        <v>0</v>
      </c>
      <c r="F275" s="218" t="str">
        <f t="shared" si="41"/>
        <v/>
      </c>
      <c r="G275" s="218" t="str">
        <f t="shared" si="42"/>
        <v/>
      </c>
      <c r="H275" s="217">
        <f t="shared" si="43"/>
        <v>0</v>
      </c>
      <c r="I275" s="191">
        <v>0</v>
      </c>
      <c r="J275" s="191">
        <v>0</v>
      </c>
      <c r="K275" s="191">
        <v>0</v>
      </c>
      <c r="L275" s="218" t="str">
        <f t="shared" si="44"/>
        <v/>
      </c>
      <c r="M275" s="218" t="str">
        <f t="shared" si="45"/>
        <v/>
      </c>
    </row>
    <row r="276" spans="1:13" s="156" customFormat="1" x14ac:dyDescent="0.2">
      <c r="A276" s="136" t="s">
        <v>210</v>
      </c>
      <c r="B276" s="217">
        <f t="shared" si="40"/>
        <v>1687</v>
      </c>
      <c r="C276" s="191">
        <v>15519</v>
      </c>
      <c r="D276" s="191">
        <v>25751</v>
      </c>
      <c r="E276" s="191">
        <v>0</v>
      </c>
      <c r="F276" s="218">
        <f t="shared" si="41"/>
        <v>9.1991701244813271</v>
      </c>
      <c r="G276" s="218">
        <f t="shared" si="42"/>
        <v>15.264374629519859</v>
      </c>
      <c r="H276" s="217">
        <f t="shared" si="43"/>
        <v>1720</v>
      </c>
      <c r="I276" s="191">
        <v>20305</v>
      </c>
      <c r="J276" s="191">
        <v>33067</v>
      </c>
      <c r="K276" s="191">
        <v>0</v>
      </c>
      <c r="L276" s="218">
        <f t="shared" si="44"/>
        <v>11.805232558139535</v>
      </c>
      <c r="M276" s="218">
        <f t="shared" si="45"/>
        <v>19.225000000000001</v>
      </c>
    </row>
    <row r="277" spans="1:13" s="156" customFormat="1" x14ac:dyDescent="0.2">
      <c r="A277" s="136" t="s">
        <v>211</v>
      </c>
      <c r="B277" s="217">
        <f t="shared" si="40"/>
        <v>0</v>
      </c>
      <c r="C277" s="191">
        <v>0</v>
      </c>
      <c r="D277" s="191">
        <v>0</v>
      </c>
      <c r="E277" s="191">
        <v>0</v>
      </c>
      <c r="F277" s="218" t="str">
        <f t="shared" si="41"/>
        <v/>
      </c>
      <c r="G277" s="218" t="str">
        <f t="shared" si="42"/>
        <v/>
      </c>
      <c r="H277" s="217">
        <f t="shared" si="43"/>
        <v>0</v>
      </c>
      <c r="I277" s="191">
        <v>0</v>
      </c>
      <c r="J277" s="191">
        <v>0</v>
      </c>
      <c r="K277" s="191">
        <v>0</v>
      </c>
      <c r="L277" s="218" t="str">
        <f t="shared" si="44"/>
        <v/>
      </c>
      <c r="M277" s="218" t="str">
        <f t="shared" si="45"/>
        <v/>
      </c>
    </row>
    <row r="278" spans="1:13" s="156" customFormat="1" x14ac:dyDescent="0.2">
      <c r="A278" s="185" t="s">
        <v>212</v>
      </c>
      <c r="B278" s="219">
        <f t="shared" si="40"/>
        <v>0</v>
      </c>
      <c r="C278" s="220">
        <v>0</v>
      </c>
      <c r="D278" s="220">
        <v>0</v>
      </c>
      <c r="E278" s="220">
        <v>0</v>
      </c>
      <c r="F278" s="193" t="str">
        <f t="shared" si="41"/>
        <v/>
      </c>
      <c r="G278" s="193" t="str">
        <f t="shared" si="42"/>
        <v/>
      </c>
      <c r="H278" s="219">
        <f t="shared" si="43"/>
        <v>0</v>
      </c>
      <c r="I278" s="220">
        <v>0</v>
      </c>
      <c r="J278" s="220">
        <v>0</v>
      </c>
      <c r="K278" s="220">
        <v>0</v>
      </c>
      <c r="L278" s="193" t="str">
        <f t="shared" si="44"/>
        <v/>
      </c>
      <c r="M278" s="193" t="str">
        <f t="shared" si="45"/>
        <v/>
      </c>
    </row>
    <row r="279" spans="1:13" s="156" customFormat="1" x14ac:dyDescent="0.3">
      <c r="A279" s="308" t="s">
        <v>196</v>
      </c>
      <c r="B279" s="321">
        <v>2015</v>
      </c>
      <c r="C279" s="322"/>
      <c r="D279" s="322"/>
      <c r="E279" s="322"/>
      <c r="F279" s="322"/>
      <c r="G279" s="322"/>
      <c r="H279" s="322">
        <v>2016</v>
      </c>
      <c r="I279" s="322"/>
      <c r="J279" s="322"/>
      <c r="K279" s="322"/>
      <c r="L279" s="322"/>
      <c r="M279" s="323"/>
    </row>
    <row r="280" spans="1:13" s="156" customFormat="1" ht="51" x14ac:dyDescent="0.2">
      <c r="A280" s="308"/>
      <c r="B280" s="211" t="s">
        <v>17</v>
      </c>
      <c r="C280" s="211" t="s">
        <v>197</v>
      </c>
      <c r="D280" s="211" t="s">
        <v>198</v>
      </c>
      <c r="E280" s="212" t="s">
        <v>199</v>
      </c>
      <c r="F280" s="211" t="s">
        <v>200</v>
      </c>
      <c r="G280" s="211" t="s">
        <v>201</v>
      </c>
      <c r="H280" s="211" t="s">
        <v>17</v>
      </c>
      <c r="I280" s="211" t="s">
        <v>197</v>
      </c>
      <c r="J280" s="211" t="s">
        <v>198</v>
      </c>
      <c r="K280" s="212" t="s">
        <v>199</v>
      </c>
      <c r="L280" s="211" t="s">
        <v>200</v>
      </c>
      <c r="M280" s="211" t="s">
        <v>201</v>
      </c>
    </row>
    <row r="281" spans="1:13" s="156" customFormat="1" x14ac:dyDescent="0.2">
      <c r="A281" s="309"/>
      <c r="B281" s="213" t="s">
        <v>202</v>
      </c>
      <c r="C281" s="213" t="s">
        <v>203</v>
      </c>
      <c r="D281" s="213" t="s">
        <v>204</v>
      </c>
      <c r="E281" s="211"/>
      <c r="F281" s="211"/>
      <c r="G281" s="211"/>
      <c r="H281" s="213" t="s">
        <v>202</v>
      </c>
      <c r="I281" s="213" t="s">
        <v>203</v>
      </c>
      <c r="J281" s="213" t="s">
        <v>204</v>
      </c>
      <c r="K281" s="212"/>
      <c r="L281" s="211"/>
      <c r="M281" s="211"/>
    </row>
    <row r="282" spans="1:13" s="156" customFormat="1" x14ac:dyDescent="0.2">
      <c r="A282" s="148" t="s">
        <v>205</v>
      </c>
      <c r="B282" s="214">
        <f t="shared" ref="B282:B289" si="46">+D78+J78+P78</f>
        <v>0</v>
      </c>
      <c r="C282" s="221">
        <v>0</v>
      </c>
      <c r="D282" s="221">
        <v>0</v>
      </c>
      <c r="E282" s="221">
        <v>0</v>
      </c>
      <c r="F282" s="216" t="str">
        <f t="shared" ref="F282:F289" si="47">IF(C282=0,"",C282/B282)</f>
        <v/>
      </c>
      <c r="G282" s="216" t="str">
        <f t="shared" ref="G282:G289" si="48">IF(D282=0,"",D282/B282)</f>
        <v/>
      </c>
      <c r="H282" s="214">
        <f t="shared" ref="H282:H289" si="49">+E78+K78+Q78</f>
        <v>0</v>
      </c>
      <c r="I282" s="215">
        <v>0</v>
      </c>
      <c r="J282" s="215">
        <v>0</v>
      </c>
      <c r="K282" s="215">
        <v>0</v>
      </c>
      <c r="L282" s="216" t="str">
        <f t="shared" ref="L282:L289" si="50">IF(I282=0,"",I282/H282)</f>
        <v/>
      </c>
      <c r="M282" s="222" t="str">
        <f t="shared" ref="M282:M289" si="51">IF(J282=0,"",J282/H282)</f>
        <v/>
      </c>
    </row>
    <row r="283" spans="1:13" s="156" customFormat="1" x14ac:dyDescent="0.2">
      <c r="A283" s="136" t="s">
        <v>206</v>
      </c>
      <c r="B283" s="217">
        <f t="shared" si="46"/>
        <v>0</v>
      </c>
      <c r="C283" s="223">
        <v>0</v>
      </c>
      <c r="D283" s="223">
        <v>0</v>
      </c>
      <c r="E283" s="223">
        <v>0</v>
      </c>
      <c r="F283" s="218" t="str">
        <f t="shared" si="47"/>
        <v/>
      </c>
      <c r="G283" s="218" t="str">
        <f t="shared" si="48"/>
        <v/>
      </c>
      <c r="H283" s="217">
        <f t="shared" si="49"/>
        <v>0</v>
      </c>
      <c r="I283" s="191">
        <v>0</v>
      </c>
      <c r="J283" s="191">
        <v>0</v>
      </c>
      <c r="K283" s="191">
        <v>0</v>
      </c>
      <c r="L283" s="218" t="str">
        <f t="shared" si="50"/>
        <v/>
      </c>
      <c r="M283" s="224" t="str">
        <f t="shared" si="51"/>
        <v/>
      </c>
    </row>
    <row r="284" spans="1:13" s="156" customFormat="1" x14ac:dyDescent="0.2">
      <c r="A284" s="136" t="s">
        <v>207</v>
      </c>
      <c r="B284" s="217">
        <f t="shared" si="46"/>
        <v>0</v>
      </c>
      <c r="C284" s="223">
        <v>0</v>
      </c>
      <c r="D284" s="223">
        <v>0</v>
      </c>
      <c r="E284" s="223">
        <v>0</v>
      </c>
      <c r="F284" s="218" t="str">
        <f t="shared" si="47"/>
        <v/>
      </c>
      <c r="G284" s="218" t="str">
        <f t="shared" si="48"/>
        <v/>
      </c>
      <c r="H284" s="217">
        <f t="shared" si="49"/>
        <v>0</v>
      </c>
      <c r="I284" s="191">
        <v>0</v>
      </c>
      <c r="J284" s="191">
        <v>0</v>
      </c>
      <c r="K284" s="191">
        <v>0</v>
      </c>
      <c r="L284" s="218" t="str">
        <f t="shared" si="50"/>
        <v/>
      </c>
      <c r="M284" s="224" t="str">
        <f t="shared" si="51"/>
        <v/>
      </c>
    </row>
    <row r="285" spans="1:13" s="156" customFormat="1" x14ac:dyDescent="0.2">
      <c r="A285" s="130" t="s">
        <v>208</v>
      </c>
      <c r="B285" s="217">
        <f t="shared" si="46"/>
        <v>0</v>
      </c>
      <c r="C285" s="223">
        <v>0</v>
      </c>
      <c r="D285" s="223">
        <v>0</v>
      </c>
      <c r="E285" s="223">
        <v>0</v>
      </c>
      <c r="F285" s="218" t="str">
        <f t="shared" si="47"/>
        <v/>
      </c>
      <c r="G285" s="218" t="str">
        <f t="shared" si="48"/>
        <v/>
      </c>
      <c r="H285" s="217">
        <f t="shared" si="49"/>
        <v>0</v>
      </c>
      <c r="I285" s="191">
        <v>0</v>
      </c>
      <c r="J285" s="191">
        <v>0</v>
      </c>
      <c r="K285" s="191">
        <v>0</v>
      </c>
      <c r="L285" s="218" t="str">
        <f t="shared" si="50"/>
        <v/>
      </c>
      <c r="M285" s="224" t="str">
        <f t="shared" si="51"/>
        <v/>
      </c>
    </row>
    <row r="286" spans="1:13" s="156" customFormat="1" x14ac:dyDescent="0.2">
      <c r="A286" s="136" t="s">
        <v>209</v>
      </c>
      <c r="B286" s="217">
        <f t="shared" si="46"/>
        <v>0</v>
      </c>
      <c r="C286" s="223">
        <v>0</v>
      </c>
      <c r="D286" s="223">
        <v>0</v>
      </c>
      <c r="E286" s="223">
        <v>0</v>
      </c>
      <c r="F286" s="218" t="str">
        <f t="shared" si="47"/>
        <v/>
      </c>
      <c r="G286" s="218" t="str">
        <f t="shared" si="48"/>
        <v/>
      </c>
      <c r="H286" s="217">
        <f t="shared" si="49"/>
        <v>0</v>
      </c>
      <c r="I286" s="191">
        <v>0</v>
      </c>
      <c r="J286" s="191">
        <v>0</v>
      </c>
      <c r="K286" s="191">
        <v>0</v>
      </c>
      <c r="L286" s="218" t="str">
        <f t="shared" si="50"/>
        <v/>
      </c>
      <c r="M286" s="224" t="str">
        <f t="shared" si="51"/>
        <v/>
      </c>
    </row>
    <row r="287" spans="1:13" s="156" customFormat="1" x14ac:dyDescent="0.2">
      <c r="A287" s="136" t="s">
        <v>210</v>
      </c>
      <c r="B287" s="217">
        <f t="shared" si="46"/>
        <v>1709</v>
      </c>
      <c r="C287" s="223">
        <v>20768</v>
      </c>
      <c r="D287" s="223">
        <v>34778</v>
      </c>
      <c r="E287" s="223">
        <v>0</v>
      </c>
      <c r="F287" s="218">
        <f t="shared" si="47"/>
        <v>12.152135751901698</v>
      </c>
      <c r="G287" s="218">
        <f t="shared" si="48"/>
        <v>20.349912229373903</v>
      </c>
      <c r="H287" s="217">
        <f t="shared" si="49"/>
        <v>1770</v>
      </c>
      <c r="I287" s="191">
        <v>18000</v>
      </c>
      <c r="J287" s="191">
        <v>35000</v>
      </c>
      <c r="K287" s="191">
        <v>0</v>
      </c>
      <c r="L287" s="218">
        <f t="shared" si="50"/>
        <v>10.169491525423728</v>
      </c>
      <c r="M287" s="224">
        <f t="shared" si="51"/>
        <v>19.774011299435028</v>
      </c>
    </row>
    <row r="288" spans="1:13" s="156" customFormat="1" x14ac:dyDescent="0.2">
      <c r="A288" s="136" t="s">
        <v>211</v>
      </c>
      <c r="B288" s="217">
        <f t="shared" si="46"/>
        <v>0</v>
      </c>
      <c r="C288" s="223">
        <v>0</v>
      </c>
      <c r="D288" s="223">
        <v>0</v>
      </c>
      <c r="E288" s="223">
        <v>0</v>
      </c>
      <c r="F288" s="218" t="str">
        <f t="shared" si="47"/>
        <v/>
      </c>
      <c r="G288" s="218" t="str">
        <f t="shared" si="48"/>
        <v/>
      </c>
      <c r="H288" s="217">
        <f t="shared" si="49"/>
        <v>0</v>
      </c>
      <c r="I288" s="191">
        <v>0</v>
      </c>
      <c r="J288" s="191">
        <v>0</v>
      </c>
      <c r="K288" s="191">
        <v>0</v>
      </c>
      <c r="L288" s="218" t="str">
        <f t="shared" si="50"/>
        <v/>
      </c>
      <c r="M288" s="224" t="str">
        <f t="shared" si="51"/>
        <v/>
      </c>
    </row>
    <row r="289" spans="1:13" s="156" customFormat="1" x14ac:dyDescent="0.2">
      <c r="A289" s="185" t="s">
        <v>212</v>
      </c>
      <c r="B289" s="219">
        <f t="shared" si="46"/>
        <v>0</v>
      </c>
      <c r="C289" s="225">
        <v>0</v>
      </c>
      <c r="D289" s="225">
        <v>0</v>
      </c>
      <c r="E289" s="225">
        <v>0</v>
      </c>
      <c r="F289" s="193" t="str">
        <f t="shared" si="47"/>
        <v/>
      </c>
      <c r="G289" s="193" t="str">
        <f t="shared" si="48"/>
        <v/>
      </c>
      <c r="H289" s="226">
        <f t="shared" si="49"/>
        <v>0</v>
      </c>
      <c r="I289" s="227">
        <v>0</v>
      </c>
      <c r="J289" s="227">
        <v>0</v>
      </c>
      <c r="K289" s="227">
        <v>0</v>
      </c>
      <c r="L289" s="228" t="str">
        <f t="shared" si="50"/>
        <v/>
      </c>
      <c r="M289" s="229" t="str">
        <f t="shared" si="51"/>
        <v/>
      </c>
    </row>
    <row r="290" spans="1:13" x14ac:dyDescent="0.3">
      <c r="A290" s="308" t="s">
        <v>196</v>
      </c>
      <c r="B290" s="310">
        <v>2017</v>
      </c>
      <c r="C290" s="310"/>
      <c r="D290" s="310"/>
      <c r="E290" s="310"/>
      <c r="F290" s="310"/>
      <c r="G290" s="310"/>
      <c r="H290" s="311">
        <v>2018</v>
      </c>
      <c r="I290" s="311"/>
      <c r="J290" s="311"/>
      <c r="K290" s="311"/>
      <c r="L290" s="311"/>
      <c r="M290" s="311"/>
    </row>
    <row r="291" spans="1:13" ht="51" x14ac:dyDescent="0.3">
      <c r="A291" s="308"/>
      <c r="B291" s="211" t="s">
        <v>17</v>
      </c>
      <c r="C291" s="211" t="s">
        <v>197</v>
      </c>
      <c r="D291" s="211" t="s">
        <v>198</v>
      </c>
      <c r="E291" s="212" t="s">
        <v>199</v>
      </c>
      <c r="F291" s="211" t="s">
        <v>200</v>
      </c>
      <c r="G291" s="211" t="s">
        <v>201</v>
      </c>
      <c r="H291" s="211" t="s">
        <v>17</v>
      </c>
      <c r="I291" s="211" t="s">
        <v>197</v>
      </c>
      <c r="J291" s="211" t="s">
        <v>198</v>
      </c>
      <c r="K291" s="212" t="s">
        <v>199</v>
      </c>
      <c r="L291" s="211" t="s">
        <v>200</v>
      </c>
      <c r="M291" s="211" t="s">
        <v>201</v>
      </c>
    </row>
    <row r="292" spans="1:13" x14ac:dyDescent="0.3">
      <c r="A292" s="309"/>
      <c r="B292" s="213" t="s">
        <v>202</v>
      </c>
      <c r="C292" s="213" t="s">
        <v>203</v>
      </c>
      <c r="D292" s="213" t="s">
        <v>204</v>
      </c>
      <c r="E292" s="212"/>
      <c r="F292" s="211"/>
      <c r="G292" s="211"/>
      <c r="H292" s="213" t="s">
        <v>202</v>
      </c>
      <c r="I292" s="213" t="s">
        <v>203</v>
      </c>
      <c r="J292" s="213" t="s">
        <v>204</v>
      </c>
      <c r="K292" s="212"/>
      <c r="L292" s="211"/>
      <c r="M292" s="211"/>
    </row>
    <row r="293" spans="1:13" s="156" customFormat="1" x14ac:dyDescent="0.2">
      <c r="A293" s="148" t="s">
        <v>205</v>
      </c>
      <c r="B293" s="214">
        <f t="shared" ref="B293:B300" si="52">+F78+L78+R78</f>
        <v>0</v>
      </c>
      <c r="C293" s="215">
        <v>0</v>
      </c>
      <c r="D293" s="215">
        <v>0</v>
      </c>
      <c r="E293" s="215">
        <v>0</v>
      </c>
      <c r="F293" s="216" t="str">
        <f t="shared" ref="F293:F300" si="53">IF(C293=0,"",C293/B293)</f>
        <v/>
      </c>
      <c r="G293" s="216" t="str">
        <f t="shared" ref="G293:G300" si="54">IF(D293=0,"",D293/B293)</f>
        <v/>
      </c>
      <c r="H293" s="214">
        <f t="shared" ref="H293:H300" si="55">+G78+M78+S78</f>
        <v>0</v>
      </c>
      <c r="I293" s="215">
        <v>0</v>
      </c>
      <c r="J293" s="215">
        <v>0</v>
      </c>
      <c r="K293" s="215">
        <v>0</v>
      </c>
      <c r="L293" s="216" t="str">
        <f t="shared" ref="L293:L300" si="56">IF(I293=0,"",I293/H293)</f>
        <v/>
      </c>
      <c r="M293" s="222" t="str">
        <f t="shared" ref="M293:M300" si="57">IF(J293=0,"",J293/H293)</f>
        <v/>
      </c>
    </row>
    <row r="294" spans="1:13" s="156" customFormat="1" x14ac:dyDescent="0.2">
      <c r="A294" s="136" t="s">
        <v>206</v>
      </c>
      <c r="B294" s="217">
        <f t="shared" si="52"/>
        <v>0</v>
      </c>
      <c r="C294" s="191">
        <v>0</v>
      </c>
      <c r="D294" s="191">
        <v>0</v>
      </c>
      <c r="E294" s="191">
        <v>0</v>
      </c>
      <c r="F294" s="218" t="str">
        <f t="shared" si="53"/>
        <v/>
      </c>
      <c r="G294" s="218" t="str">
        <f t="shared" si="54"/>
        <v/>
      </c>
      <c r="H294" s="217">
        <f t="shared" si="55"/>
        <v>0</v>
      </c>
      <c r="I294" s="191">
        <v>0</v>
      </c>
      <c r="J294" s="191">
        <v>0</v>
      </c>
      <c r="K294" s="191">
        <v>0</v>
      </c>
      <c r="L294" s="218" t="str">
        <f t="shared" si="56"/>
        <v/>
      </c>
      <c r="M294" s="224" t="str">
        <f t="shared" si="57"/>
        <v/>
      </c>
    </row>
    <row r="295" spans="1:13" s="156" customFormat="1" x14ac:dyDescent="0.2">
      <c r="A295" s="136" t="s">
        <v>207</v>
      </c>
      <c r="B295" s="217">
        <f t="shared" si="52"/>
        <v>0</v>
      </c>
      <c r="C295" s="191">
        <v>0</v>
      </c>
      <c r="D295" s="191">
        <v>0</v>
      </c>
      <c r="E295" s="191">
        <v>0</v>
      </c>
      <c r="F295" s="218" t="str">
        <f t="shared" si="53"/>
        <v/>
      </c>
      <c r="G295" s="218" t="str">
        <f t="shared" si="54"/>
        <v/>
      </c>
      <c r="H295" s="217">
        <f t="shared" si="55"/>
        <v>0</v>
      </c>
      <c r="I295" s="191">
        <v>0</v>
      </c>
      <c r="J295" s="191">
        <v>0</v>
      </c>
      <c r="K295" s="191">
        <v>0</v>
      </c>
      <c r="L295" s="218" t="str">
        <f t="shared" si="56"/>
        <v/>
      </c>
      <c r="M295" s="224" t="str">
        <f t="shared" si="57"/>
        <v/>
      </c>
    </row>
    <row r="296" spans="1:13" s="156" customFormat="1" x14ac:dyDescent="0.2">
      <c r="A296" s="130" t="s">
        <v>208</v>
      </c>
      <c r="B296" s="217">
        <f t="shared" si="52"/>
        <v>0</v>
      </c>
      <c r="C296" s="191">
        <v>0</v>
      </c>
      <c r="D296" s="191">
        <v>0</v>
      </c>
      <c r="E296" s="191">
        <v>0</v>
      </c>
      <c r="F296" s="218" t="str">
        <f t="shared" si="53"/>
        <v/>
      </c>
      <c r="G296" s="218" t="str">
        <f t="shared" si="54"/>
        <v/>
      </c>
      <c r="H296" s="217">
        <f t="shared" si="55"/>
        <v>0</v>
      </c>
      <c r="I296" s="191">
        <v>0</v>
      </c>
      <c r="J296" s="191">
        <v>0</v>
      </c>
      <c r="K296" s="191">
        <v>0</v>
      </c>
      <c r="L296" s="218" t="str">
        <f t="shared" si="56"/>
        <v/>
      </c>
      <c r="M296" s="224" t="str">
        <f t="shared" si="57"/>
        <v/>
      </c>
    </row>
    <row r="297" spans="1:13" s="156" customFormat="1" x14ac:dyDescent="0.2">
      <c r="A297" s="136" t="s">
        <v>209</v>
      </c>
      <c r="B297" s="217">
        <f t="shared" si="52"/>
        <v>0</v>
      </c>
      <c r="C297" s="191">
        <v>0</v>
      </c>
      <c r="D297" s="191">
        <v>0</v>
      </c>
      <c r="E297" s="191">
        <v>0</v>
      </c>
      <c r="F297" s="218" t="str">
        <f t="shared" si="53"/>
        <v/>
      </c>
      <c r="G297" s="218" t="str">
        <f t="shared" si="54"/>
        <v/>
      </c>
      <c r="H297" s="217">
        <f t="shared" si="55"/>
        <v>0</v>
      </c>
      <c r="I297" s="191">
        <v>0</v>
      </c>
      <c r="J297" s="191">
        <v>0</v>
      </c>
      <c r="K297" s="191">
        <v>0</v>
      </c>
      <c r="L297" s="218" t="str">
        <f t="shared" si="56"/>
        <v/>
      </c>
      <c r="M297" s="224" t="str">
        <f t="shared" si="57"/>
        <v/>
      </c>
    </row>
    <row r="298" spans="1:13" s="156" customFormat="1" x14ac:dyDescent="0.2">
      <c r="A298" s="136" t="s">
        <v>210</v>
      </c>
      <c r="B298" s="217">
        <f t="shared" si="52"/>
        <v>1805</v>
      </c>
      <c r="C298" s="191">
        <v>18500</v>
      </c>
      <c r="D298" s="191">
        <v>36000</v>
      </c>
      <c r="E298" s="191">
        <v>0</v>
      </c>
      <c r="F298" s="218">
        <f t="shared" si="53"/>
        <v>10.249307479224377</v>
      </c>
      <c r="G298" s="218">
        <f t="shared" si="54"/>
        <v>19.94459833795014</v>
      </c>
      <c r="H298" s="217">
        <f t="shared" si="55"/>
        <v>1850</v>
      </c>
      <c r="I298" s="191">
        <v>19000</v>
      </c>
      <c r="J298" s="191">
        <v>37000</v>
      </c>
      <c r="K298" s="191"/>
      <c r="L298" s="218">
        <f t="shared" si="56"/>
        <v>10.27027027027027</v>
      </c>
      <c r="M298" s="224">
        <f t="shared" si="57"/>
        <v>20</v>
      </c>
    </row>
    <row r="299" spans="1:13" s="156" customFormat="1" x14ac:dyDescent="0.2">
      <c r="A299" s="136" t="s">
        <v>211</v>
      </c>
      <c r="B299" s="217">
        <f t="shared" si="52"/>
        <v>0</v>
      </c>
      <c r="C299" s="191">
        <v>0</v>
      </c>
      <c r="D299" s="191">
        <v>0</v>
      </c>
      <c r="E299" s="191">
        <v>0</v>
      </c>
      <c r="F299" s="218" t="str">
        <f t="shared" si="53"/>
        <v/>
      </c>
      <c r="G299" s="218" t="str">
        <f t="shared" si="54"/>
        <v/>
      </c>
      <c r="H299" s="217">
        <f t="shared" si="55"/>
        <v>0</v>
      </c>
      <c r="I299" s="191">
        <v>0</v>
      </c>
      <c r="J299" s="191">
        <v>0</v>
      </c>
      <c r="K299" s="191">
        <v>0</v>
      </c>
      <c r="L299" s="218" t="str">
        <f t="shared" si="56"/>
        <v/>
      </c>
      <c r="M299" s="224" t="str">
        <f t="shared" si="57"/>
        <v/>
      </c>
    </row>
    <row r="300" spans="1:13" s="156" customFormat="1" x14ac:dyDescent="0.2">
      <c r="A300" s="185" t="s">
        <v>212</v>
      </c>
      <c r="B300" s="219">
        <f t="shared" si="52"/>
        <v>0</v>
      </c>
      <c r="C300" s="220">
        <v>0</v>
      </c>
      <c r="D300" s="220">
        <v>0</v>
      </c>
      <c r="E300" s="220">
        <v>0</v>
      </c>
      <c r="F300" s="193" t="str">
        <f t="shared" si="53"/>
        <v/>
      </c>
      <c r="G300" s="193" t="str">
        <f t="shared" si="54"/>
        <v/>
      </c>
      <c r="H300" s="219">
        <f t="shared" si="55"/>
        <v>0</v>
      </c>
      <c r="I300" s="220">
        <v>0</v>
      </c>
      <c r="J300" s="220">
        <v>0</v>
      </c>
      <c r="K300" s="220">
        <v>0</v>
      </c>
      <c r="L300" s="193" t="str">
        <f t="shared" si="56"/>
        <v/>
      </c>
      <c r="M300" s="194" t="str">
        <f t="shared" si="57"/>
        <v/>
      </c>
    </row>
    <row r="301" spans="1:13" x14ac:dyDescent="0.3">
      <c r="A301" s="119" t="s">
        <v>50</v>
      </c>
    </row>
    <row r="304" spans="1:13" x14ac:dyDescent="0.3">
      <c r="A304" s="312" t="s">
        <v>98</v>
      </c>
      <c r="B304" s="313">
        <v>2013</v>
      </c>
      <c r="C304" s="314"/>
      <c r="D304" s="313">
        <v>2014</v>
      </c>
      <c r="E304" s="314"/>
      <c r="F304" s="315">
        <v>2015</v>
      </c>
      <c r="G304" s="316"/>
      <c r="H304" s="316">
        <v>2016</v>
      </c>
      <c r="I304" s="317"/>
      <c r="J304" s="313">
        <v>2017</v>
      </c>
      <c r="K304" s="314"/>
      <c r="L304" s="313">
        <v>2018</v>
      </c>
      <c r="M304" s="314"/>
    </row>
    <row r="305" spans="1:14" x14ac:dyDescent="0.3">
      <c r="A305" s="312"/>
      <c r="B305" s="230" t="s">
        <v>99</v>
      </c>
      <c r="C305" s="230" t="s">
        <v>85</v>
      </c>
      <c r="D305" s="230" t="s">
        <v>99</v>
      </c>
      <c r="E305" s="230" t="s">
        <v>85</v>
      </c>
      <c r="F305" s="230" t="s">
        <v>99</v>
      </c>
      <c r="G305" s="230" t="s">
        <v>85</v>
      </c>
      <c r="H305" s="230" t="s">
        <v>99</v>
      </c>
      <c r="I305" s="230" t="s">
        <v>85</v>
      </c>
      <c r="J305" s="230" t="s">
        <v>99</v>
      </c>
      <c r="K305" s="230" t="s">
        <v>85</v>
      </c>
      <c r="L305" s="230" t="s">
        <v>99</v>
      </c>
      <c r="M305" s="230" t="s">
        <v>85</v>
      </c>
    </row>
    <row r="306" spans="1:14" ht="33" x14ac:dyDescent="0.3">
      <c r="A306" s="231" t="s">
        <v>213</v>
      </c>
      <c r="B306" s="232">
        <v>131</v>
      </c>
      <c r="C306" s="295">
        <f>IF(B306=0,"",B306*100/D92)</f>
        <v>100</v>
      </c>
      <c r="D306" s="232">
        <v>134</v>
      </c>
      <c r="E306" s="295">
        <f>IF(D306=0,"",D306*100/G92)</f>
        <v>100</v>
      </c>
      <c r="F306" s="234">
        <v>138</v>
      </c>
      <c r="G306" s="233">
        <f>IF(F306=0,"",F306*100/J92)</f>
        <v>100</v>
      </c>
      <c r="H306" s="232">
        <v>138</v>
      </c>
      <c r="I306" s="233">
        <f>IF(H306=0,"",H306*100/M92)</f>
        <v>100</v>
      </c>
      <c r="J306" s="232">
        <v>140</v>
      </c>
      <c r="K306" s="233">
        <f>IF(J306=0,"",J306*100/P92)</f>
        <v>100</v>
      </c>
      <c r="L306" s="232">
        <v>142</v>
      </c>
      <c r="M306" s="235">
        <f>IF(L306=0,"",L306*100/S92)</f>
        <v>100</v>
      </c>
    </row>
    <row r="311" spans="1:14" x14ac:dyDescent="0.3">
      <c r="N311" s="1" t="s">
        <v>235</v>
      </c>
    </row>
  </sheetData>
  <mergeCells count="190">
    <mergeCell ref="A15:Q15"/>
    <mergeCell ref="A16:Q16"/>
    <mergeCell ref="A17:Q17"/>
    <mergeCell ref="B3:S3"/>
    <mergeCell ref="C5:G5"/>
    <mergeCell ref="B7:Q7"/>
    <mergeCell ref="B8:Q8"/>
    <mergeCell ref="B9:Q9"/>
    <mergeCell ref="A14:Q14"/>
    <mergeCell ref="S20:S22"/>
    <mergeCell ref="T20:T22"/>
    <mergeCell ref="U20:U22"/>
    <mergeCell ref="Q21:R21"/>
    <mergeCell ref="A18:T18"/>
    <mergeCell ref="A20:A22"/>
    <mergeCell ref="B20:B22"/>
    <mergeCell ref="C20:C22"/>
    <mergeCell ref="D20:D22"/>
    <mergeCell ref="E20:I20"/>
    <mergeCell ref="J20:J22"/>
    <mergeCell ref="E21:E22"/>
    <mergeCell ref="F21:F22"/>
    <mergeCell ref="G21:G22"/>
    <mergeCell ref="H21:H22"/>
    <mergeCell ref="I21:I22"/>
    <mergeCell ref="O21:P21"/>
    <mergeCell ref="K20:M21"/>
    <mergeCell ref="N20:N22"/>
    <mergeCell ref="O20:R20"/>
    <mergeCell ref="A48:S48"/>
    <mergeCell ref="B49:G49"/>
    <mergeCell ref="H49:M49"/>
    <mergeCell ref="N49:S49"/>
    <mergeCell ref="B55:G55"/>
    <mergeCell ref="H55:M55"/>
    <mergeCell ref="N55:S55"/>
    <mergeCell ref="A35:N35"/>
    <mergeCell ref="B37:F37"/>
    <mergeCell ref="H37:M37"/>
    <mergeCell ref="N37:S37"/>
    <mergeCell ref="B43:F43"/>
    <mergeCell ref="H43:M43"/>
    <mergeCell ref="N43:S43"/>
    <mergeCell ref="A73:S73"/>
    <mergeCell ref="A75:A77"/>
    <mergeCell ref="B75:S75"/>
    <mergeCell ref="B76:G76"/>
    <mergeCell ref="H76:M76"/>
    <mergeCell ref="N76:S76"/>
    <mergeCell ref="A60:S60"/>
    <mergeCell ref="B61:G61"/>
    <mergeCell ref="H61:M61"/>
    <mergeCell ref="N61:S61"/>
    <mergeCell ref="A66:S66"/>
    <mergeCell ref="B67:G67"/>
    <mergeCell ref="H67:M67"/>
    <mergeCell ref="N67:S67"/>
    <mergeCell ref="A96:V96"/>
    <mergeCell ref="A98:A99"/>
    <mergeCell ref="B98:D98"/>
    <mergeCell ref="E98:G98"/>
    <mergeCell ref="H98:J98"/>
    <mergeCell ref="K98:M98"/>
    <mergeCell ref="N98:P98"/>
    <mergeCell ref="Q98:S98"/>
    <mergeCell ref="B90:D90"/>
    <mergeCell ref="E90:G90"/>
    <mergeCell ref="H90:J90"/>
    <mergeCell ref="K90:M90"/>
    <mergeCell ref="N90:P90"/>
    <mergeCell ref="Q90:S90"/>
    <mergeCell ref="A141:O141"/>
    <mergeCell ref="A142:A143"/>
    <mergeCell ref="B142:C142"/>
    <mergeCell ref="D142:E142"/>
    <mergeCell ref="F142:G142"/>
    <mergeCell ref="H142:I142"/>
    <mergeCell ref="J142:K142"/>
    <mergeCell ref="L142:M142"/>
    <mergeCell ref="Q111:S111"/>
    <mergeCell ref="A125:M125"/>
    <mergeCell ref="A126:A127"/>
    <mergeCell ref="B126:C126"/>
    <mergeCell ref="D126:E126"/>
    <mergeCell ref="F126:G126"/>
    <mergeCell ref="H126:I126"/>
    <mergeCell ref="J126:K126"/>
    <mergeCell ref="L126:M126"/>
    <mergeCell ref="A111:A112"/>
    <mergeCell ref="B111:D111"/>
    <mergeCell ref="E111:G111"/>
    <mergeCell ref="H111:J111"/>
    <mergeCell ref="K111:M111"/>
    <mergeCell ref="N111:P111"/>
    <mergeCell ref="A148:AE148"/>
    <mergeCell ref="A149:AE149"/>
    <mergeCell ref="A153:A154"/>
    <mergeCell ref="B153:C153"/>
    <mergeCell ref="D153:E153"/>
    <mergeCell ref="F153:G153"/>
    <mergeCell ref="H153:I153"/>
    <mergeCell ref="J153:K153"/>
    <mergeCell ref="L153:M153"/>
    <mergeCell ref="A204:A206"/>
    <mergeCell ref="B204:D204"/>
    <mergeCell ref="E204:G204"/>
    <mergeCell ref="H204:J204"/>
    <mergeCell ref="K204:M204"/>
    <mergeCell ref="A178:A179"/>
    <mergeCell ref="B178:C178"/>
    <mergeCell ref="D178:E178"/>
    <mergeCell ref="F178:G178"/>
    <mergeCell ref="H178:I178"/>
    <mergeCell ref="J178:K178"/>
    <mergeCell ref="N204:P204"/>
    <mergeCell ref="Q204:S204"/>
    <mergeCell ref="C205:D205"/>
    <mergeCell ref="F205:G205"/>
    <mergeCell ref="I205:J205"/>
    <mergeCell ref="L205:M205"/>
    <mergeCell ref="O205:P205"/>
    <mergeCell ref="R205:S205"/>
    <mergeCell ref="L178:M178"/>
    <mergeCell ref="A233:A234"/>
    <mergeCell ref="B233:C233"/>
    <mergeCell ref="D233:E233"/>
    <mergeCell ref="F233:G233"/>
    <mergeCell ref="H233:I233"/>
    <mergeCell ref="J233:K233"/>
    <mergeCell ref="A226:AE226"/>
    <mergeCell ref="A227:AE227"/>
    <mergeCell ref="A228:AE228"/>
    <mergeCell ref="A229:Y229"/>
    <mergeCell ref="A230:Y230"/>
    <mergeCell ref="A232:O232"/>
    <mergeCell ref="B239:C239"/>
    <mergeCell ref="D239:E239"/>
    <mergeCell ref="F239:G239"/>
    <mergeCell ref="H239:I239"/>
    <mergeCell ref="J239:K239"/>
    <mergeCell ref="L239:M239"/>
    <mergeCell ref="L233:M233"/>
    <mergeCell ref="B235:C235"/>
    <mergeCell ref="D235:E235"/>
    <mergeCell ref="H235:I235"/>
    <mergeCell ref="J235:K235"/>
    <mergeCell ref="L235:M235"/>
    <mergeCell ref="F235:G235"/>
    <mergeCell ref="L241:M241"/>
    <mergeCell ref="N241:O241"/>
    <mergeCell ref="A247:A248"/>
    <mergeCell ref="B247:C247"/>
    <mergeCell ref="D247:E247"/>
    <mergeCell ref="F247:G247"/>
    <mergeCell ref="H247:I247"/>
    <mergeCell ref="J247:K247"/>
    <mergeCell ref="L247:M247"/>
    <mergeCell ref="A241:A242"/>
    <mergeCell ref="B241:C241"/>
    <mergeCell ref="D241:E241"/>
    <mergeCell ref="F241:G241"/>
    <mergeCell ref="H241:I241"/>
    <mergeCell ref="J241:K241"/>
    <mergeCell ref="A264:AB264"/>
    <mergeCell ref="A267:M267"/>
    <mergeCell ref="A268:A270"/>
    <mergeCell ref="B268:G268"/>
    <mergeCell ref="H268:M268"/>
    <mergeCell ref="A279:A281"/>
    <mergeCell ref="B279:G279"/>
    <mergeCell ref="H279:M279"/>
    <mergeCell ref="A255:A256"/>
    <mergeCell ref="A259:T259"/>
    <mergeCell ref="A261:A262"/>
    <mergeCell ref="B261:C261"/>
    <mergeCell ref="D261:E261"/>
    <mergeCell ref="F261:G261"/>
    <mergeCell ref="H261:I261"/>
    <mergeCell ref="J261:K261"/>
    <mergeCell ref="L261:M261"/>
    <mergeCell ref="A290:A292"/>
    <mergeCell ref="B290:G290"/>
    <mergeCell ref="H290:M290"/>
    <mergeCell ref="A304:A305"/>
    <mergeCell ref="B304:C304"/>
    <mergeCell ref="D304:E304"/>
    <mergeCell ref="F304:G304"/>
    <mergeCell ref="H304:I304"/>
    <mergeCell ref="J304:K304"/>
    <mergeCell ref="L304:M304"/>
  </mergeCells>
  <dataValidations count="7">
    <dataValidation type="decimal" allowBlank="1" showInputMessage="1" showErrorMessage="1" errorTitle="Validar" error="Se debe declarar valores numéricos que estén en el rango de 0 a 99999999" sqref="L211:L214 L219:L225 H204 F219:F225 N204 Q223:Q225 Q204 B204 E204 C219:C225 F211:F214 N223:N225 B180:B189 F202 C211:C214 T202 D180:D202 L180:L202 H180:H202 P202 R202 B192:B202 J180:J202 V202 K204">
      <formula1>0</formula1>
      <formula2>999999.999999</formula2>
    </dataValidation>
    <dataValidation type="whole" showInputMessage="1" showErrorMessage="1" errorTitle="Validar" error="Se debe declarar valores numéricos que estén en el rango de 0 a 99999999" sqref="F139 N93 Q100:R109 E92:F93 K92:L93 O175:O176 N100:O109 K100:L109 H103:I103 M175:M176 H175:H176 F175:F176 D175:D176 B175:B176 Q175:Q176 B92:C93 Q92:R93 O92:O93 B155:B158 D155:D158 F155:F158 H155:H158 J155:J158 B160:B172 D160:D172 F160:F172 H160:H172 J160:J172 L160:L172 L155:L158 B293:E300 H293:K300 B249:M251 L130:L139 D131:D139 J130:J139 H130:H139 B131:B139 E100:F109 B100:C109 B271:E278 H271:K278 H282:K289 B78:S85">
      <formula1>0</formula1>
      <formula2>999999</formula2>
    </dataValidation>
    <dataValidation type="whole" allowBlank="1" showInputMessage="1" showErrorMessage="1" errorTitle="Validar" error="Se debe declarar valores numéricos que estén en el rango de 0 a 99999999" sqref="D236:D238 H236:H238 J236:J238 B236:B238 L236:L238 B235:F235 H235:M235">
      <formula1>0</formula1>
      <formula2>999999</formula2>
    </dataValidation>
    <dataValidation showInputMessage="1" showErrorMessage="1" errorTitle="Validar" error="Se debe declarar valores numéricos que estén en el rango de 0 a 99999999" sqref="I71:R72 N57:S58 N45:S46 B65:W65 B63:T64 B69:S70"/>
    <dataValidation type="whole" showInputMessage="1" showErrorMessage="1" errorTitle="Validar" error="Se debe declarar valores numéricos que estén en el rango de 0 a 99999999" sqref="B71:H72 B47:T47 B41:W41 B39:S40 B45:M46 B53:W53 B51:S52 B57:M58 B59:W59">
      <formula1>1</formula1>
      <formula2>999999</formula2>
    </dataValidation>
    <dataValidation type="whole" showInputMessage="1" showErrorMessage="1" errorTitle="Validar" error="Se debe declarar valores numéricos que estén en el rango de 0 a 99999999_x000a__x000a_Es obligatorio declarar el número de profesores que laboran en la institución._x000a_" sqref="N92">
      <formula1>1</formula1>
      <formula2>999999</formula2>
    </dataValidation>
    <dataValidation type="whole" showInputMessage="1" showErrorMessage="1" errorTitle="Validar" error="Se debe declarar valores numéricos que estén en el rango de 0 a 99999999" sqref="M23:M34 F23:F34">
      <formula1>0</formula1>
      <formula2>9999999</formula2>
    </dataValidation>
  </dataValidations>
  <printOptions horizontalCentered="1"/>
  <pageMargins left="0.47244094488188981" right="0.47244094488188981" top="0.51181102362204722" bottom="0.55118110236220474" header="0.31496062992125984" footer="0.31496062992125984"/>
  <pageSetup scale="85" fitToHeight="13" orientation="portrait" horizontalDpi="300" verticalDpi="300" r:id="rId1"/>
  <rowBreaks count="6" manualBreakCount="6">
    <brk id="59" max="21" man="1"/>
    <brk id="110" max="21" man="1"/>
    <brk id="151" max="21" man="1"/>
    <brk id="190" max="21" man="1"/>
    <brk id="230" max="21" man="1"/>
    <brk id="278" max="2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FormatoDES</vt:lpstr>
      <vt:lpstr>FormatoDES!Área_de_impresión</vt:lpstr>
      <vt:lpstr>FormatoDES!Títulos_a_imprimir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Lore</cp:lastModifiedBy>
  <cp:lastPrinted>2016-02-03T18:24:18Z</cp:lastPrinted>
  <dcterms:created xsi:type="dcterms:W3CDTF">2016-01-22T00:54:21Z</dcterms:created>
  <dcterms:modified xsi:type="dcterms:W3CDTF">2016-02-16T19:06:47Z</dcterms:modified>
</cp:coreProperties>
</file>