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Planeacion\PIFI\PFCE 2016-2017\DES\4 C Sociales\"/>
    </mc:Choice>
  </mc:AlternateContent>
  <bookViews>
    <workbookView xWindow="0" yWindow="0" windowWidth="24000" windowHeight="11610"/>
  </bookViews>
  <sheets>
    <sheet name="FormatoDES" sheetId="1" r:id="rId1"/>
  </sheets>
  <definedNames>
    <definedName name="_xlnm.Print_Area" localSheetId="0">FormatoDES!$A$1:$V$331</definedName>
    <definedName name="_xlnm.Print_Titles" localSheetId="0">FormatoDES!$1:$13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6" i="1" l="1"/>
  <c r="P246" i="1"/>
  <c r="P245" i="1"/>
  <c r="N244" i="1"/>
  <c r="P244" i="1"/>
  <c r="N243" i="1"/>
  <c r="P243" i="1"/>
  <c r="K246" i="1"/>
  <c r="M246" i="1"/>
  <c r="M245" i="1"/>
  <c r="K244" i="1"/>
  <c r="M244" i="1"/>
  <c r="K243" i="1"/>
  <c r="M243" i="1"/>
  <c r="H246" i="1"/>
  <c r="J246" i="1"/>
  <c r="J245" i="1"/>
  <c r="H244" i="1"/>
  <c r="J244" i="1"/>
  <c r="H243" i="1"/>
  <c r="J243" i="1"/>
  <c r="E246" i="1"/>
  <c r="G246" i="1"/>
  <c r="G245" i="1"/>
  <c r="E244" i="1"/>
  <c r="G244" i="1"/>
  <c r="E243" i="1"/>
  <c r="G243" i="1"/>
  <c r="B246" i="1"/>
  <c r="D246" i="1"/>
  <c r="D245" i="1"/>
  <c r="B244" i="1"/>
  <c r="D244" i="1"/>
  <c r="B243" i="1"/>
  <c r="D243" i="1"/>
  <c r="C88" i="1"/>
  <c r="I88" i="1"/>
  <c r="O88" i="1"/>
  <c r="C94" i="1"/>
  <c r="I94" i="1"/>
  <c r="O94" i="1"/>
  <c r="E187" i="1"/>
  <c r="D239" i="1"/>
  <c r="G239" i="1"/>
  <c r="J239" i="1"/>
  <c r="M239" i="1"/>
  <c r="P239" i="1"/>
  <c r="D240" i="1"/>
  <c r="G240" i="1"/>
  <c r="J240" i="1"/>
  <c r="M240" i="1"/>
  <c r="P240" i="1"/>
  <c r="D241" i="1"/>
  <c r="G241" i="1"/>
  <c r="J241" i="1"/>
  <c r="M241" i="1"/>
  <c r="P241" i="1"/>
  <c r="D242" i="1"/>
  <c r="G242" i="1"/>
  <c r="J242" i="1"/>
  <c r="M242" i="1"/>
  <c r="P242" i="1"/>
  <c r="B88" i="1"/>
  <c r="H88" i="1"/>
  <c r="N88" i="1"/>
  <c r="B94" i="1"/>
  <c r="H94" i="1"/>
  <c r="N94" i="1"/>
  <c r="B281" i="1"/>
  <c r="Q118" i="1"/>
  <c r="R118" i="1"/>
  <c r="S118" i="1"/>
  <c r="G282" i="1"/>
  <c r="N118" i="1"/>
  <c r="O118" i="1"/>
  <c r="P118" i="1"/>
  <c r="F282" i="1"/>
  <c r="K118" i="1"/>
  <c r="L118" i="1"/>
  <c r="M118" i="1"/>
  <c r="E282" i="1"/>
  <c r="H118" i="1"/>
  <c r="I118" i="1"/>
  <c r="J118" i="1"/>
  <c r="D282" i="1"/>
  <c r="E118" i="1"/>
  <c r="F118" i="1"/>
  <c r="G118" i="1"/>
  <c r="C282" i="1"/>
  <c r="B118" i="1"/>
  <c r="C118" i="1"/>
  <c r="D118" i="1"/>
  <c r="B282" i="1"/>
  <c r="H319" i="1"/>
  <c r="M319" i="1"/>
  <c r="L319" i="1"/>
  <c r="H308" i="1"/>
  <c r="M308" i="1"/>
  <c r="L308" i="1"/>
  <c r="B319" i="1"/>
  <c r="G319" i="1"/>
  <c r="F319" i="1"/>
  <c r="B308" i="1"/>
  <c r="H297" i="1"/>
  <c r="B297" i="1"/>
  <c r="S116" i="1"/>
  <c r="M330" i="1"/>
  <c r="P116" i="1"/>
  <c r="K330" i="1"/>
  <c r="M116" i="1"/>
  <c r="I330" i="1"/>
  <c r="J116" i="1"/>
  <c r="G330" i="1"/>
  <c r="G116" i="1"/>
  <c r="E330" i="1"/>
  <c r="D116" i="1"/>
  <c r="C330" i="1"/>
  <c r="M324" i="1"/>
  <c r="L324" i="1"/>
  <c r="H324" i="1"/>
  <c r="G324" i="1"/>
  <c r="F324" i="1"/>
  <c r="B324" i="1"/>
  <c r="M323" i="1"/>
  <c r="L323" i="1"/>
  <c r="H323" i="1"/>
  <c r="G323" i="1"/>
  <c r="F323" i="1"/>
  <c r="B323" i="1"/>
  <c r="M322" i="1"/>
  <c r="L322" i="1"/>
  <c r="H322" i="1"/>
  <c r="G322" i="1"/>
  <c r="F322" i="1"/>
  <c r="B322" i="1"/>
  <c r="M321" i="1"/>
  <c r="L321" i="1"/>
  <c r="H321" i="1"/>
  <c r="G321" i="1"/>
  <c r="F321" i="1"/>
  <c r="B321" i="1"/>
  <c r="M320" i="1"/>
  <c r="L320" i="1"/>
  <c r="H320" i="1"/>
  <c r="G320" i="1"/>
  <c r="F320" i="1"/>
  <c r="B320" i="1"/>
  <c r="M318" i="1"/>
  <c r="L318" i="1"/>
  <c r="H318" i="1"/>
  <c r="G318" i="1"/>
  <c r="F318" i="1"/>
  <c r="B318" i="1"/>
  <c r="M317" i="1"/>
  <c r="L317" i="1"/>
  <c r="H317" i="1"/>
  <c r="G317" i="1"/>
  <c r="F317" i="1"/>
  <c r="B317" i="1"/>
  <c r="M313" i="1"/>
  <c r="L313" i="1"/>
  <c r="H313" i="1"/>
  <c r="G313" i="1"/>
  <c r="F313" i="1"/>
  <c r="B313" i="1"/>
  <c r="M312" i="1"/>
  <c r="L312" i="1"/>
  <c r="H312" i="1"/>
  <c r="G312" i="1"/>
  <c r="F312" i="1"/>
  <c r="B312" i="1"/>
  <c r="M311" i="1"/>
  <c r="L311" i="1"/>
  <c r="H311" i="1"/>
  <c r="G311" i="1"/>
  <c r="F311" i="1"/>
  <c r="B311" i="1"/>
  <c r="M310" i="1"/>
  <c r="L310" i="1"/>
  <c r="H310" i="1"/>
  <c r="G310" i="1"/>
  <c r="F310" i="1"/>
  <c r="B310" i="1"/>
  <c r="M309" i="1"/>
  <c r="L309" i="1"/>
  <c r="H309" i="1"/>
  <c r="G309" i="1"/>
  <c r="F309" i="1"/>
  <c r="B309" i="1"/>
  <c r="G308" i="1"/>
  <c r="F308" i="1"/>
  <c r="M307" i="1"/>
  <c r="L307" i="1"/>
  <c r="H307" i="1"/>
  <c r="G307" i="1"/>
  <c r="F307" i="1"/>
  <c r="B307" i="1"/>
  <c r="M306" i="1"/>
  <c r="L306" i="1"/>
  <c r="H306" i="1"/>
  <c r="G306" i="1"/>
  <c r="F306" i="1"/>
  <c r="B306" i="1"/>
  <c r="M302" i="1"/>
  <c r="L302" i="1"/>
  <c r="H302" i="1"/>
  <c r="G302" i="1"/>
  <c r="F302" i="1"/>
  <c r="B302" i="1"/>
  <c r="M301" i="1"/>
  <c r="L301" i="1"/>
  <c r="H301" i="1"/>
  <c r="G301" i="1"/>
  <c r="F301" i="1"/>
  <c r="B301" i="1"/>
  <c r="M300" i="1"/>
  <c r="L300" i="1"/>
  <c r="H300" i="1"/>
  <c r="G300" i="1"/>
  <c r="F300" i="1"/>
  <c r="B300" i="1"/>
  <c r="M299" i="1"/>
  <c r="L299" i="1"/>
  <c r="H299" i="1"/>
  <c r="G299" i="1"/>
  <c r="F299" i="1"/>
  <c r="B299" i="1"/>
  <c r="M298" i="1"/>
  <c r="L298" i="1"/>
  <c r="H298" i="1"/>
  <c r="G298" i="1"/>
  <c r="F298" i="1"/>
  <c r="B298" i="1"/>
  <c r="M297" i="1"/>
  <c r="L297" i="1"/>
  <c r="G297" i="1"/>
  <c r="F297" i="1"/>
  <c r="M296" i="1"/>
  <c r="L296" i="1"/>
  <c r="H296" i="1"/>
  <c r="G296" i="1"/>
  <c r="F296" i="1"/>
  <c r="B296" i="1"/>
  <c r="M295" i="1"/>
  <c r="L295" i="1"/>
  <c r="H295" i="1"/>
  <c r="G295" i="1"/>
  <c r="F295" i="1"/>
  <c r="B295" i="1"/>
  <c r="M287" i="1"/>
  <c r="K287" i="1"/>
  <c r="I287" i="1"/>
  <c r="G287" i="1"/>
  <c r="E287" i="1"/>
  <c r="C287" i="1"/>
  <c r="M276" i="1"/>
  <c r="L276" i="1"/>
  <c r="K276" i="1"/>
  <c r="J276" i="1"/>
  <c r="I276" i="1"/>
  <c r="H276" i="1"/>
  <c r="G276" i="1"/>
  <c r="F276" i="1"/>
  <c r="E276" i="1"/>
  <c r="D276" i="1"/>
  <c r="C276" i="1"/>
  <c r="B276" i="1"/>
  <c r="L263" i="1"/>
  <c r="J263" i="1"/>
  <c r="H263" i="1"/>
  <c r="F263" i="1"/>
  <c r="D263" i="1"/>
  <c r="B263" i="1"/>
  <c r="M262" i="1"/>
  <c r="K262" i="1"/>
  <c r="I262" i="1"/>
  <c r="G262" i="1"/>
  <c r="E262" i="1"/>
  <c r="C262" i="1"/>
  <c r="M261" i="1"/>
  <c r="K261" i="1"/>
  <c r="I261" i="1"/>
  <c r="G261" i="1"/>
  <c r="E261" i="1"/>
  <c r="C261" i="1"/>
  <c r="M260" i="1"/>
  <c r="K260" i="1"/>
  <c r="I260" i="1"/>
  <c r="G260" i="1"/>
  <c r="E260" i="1"/>
  <c r="C260" i="1"/>
  <c r="S249" i="1"/>
  <c r="P249" i="1"/>
  <c r="M249" i="1"/>
  <c r="J249" i="1"/>
  <c r="G249" i="1"/>
  <c r="D249" i="1"/>
  <c r="S248" i="1"/>
  <c r="P248" i="1"/>
  <c r="M248" i="1"/>
  <c r="J248" i="1"/>
  <c r="G248" i="1"/>
  <c r="D248" i="1"/>
  <c r="S247" i="1"/>
  <c r="P247" i="1"/>
  <c r="M247" i="1"/>
  <c r="J247" i="1"/>
  <c r="G247" i="1"/>
  <c r="D247" i="1"/>
  <c r="Q246" i="1"/>
  <c r="S246" i="1"/>
  <c r="S245" i="1"/>
  <c r="Q245" i="1"/>
  <c r="N245" i="1"/>
  <c r="K245" i="1"/>
  <c r="H245" i="1"/>
  <c r="E245" i="1"/>
  <c r="B245" i="1"/>
  <c r="Q244" i="1"/>
  <c r="S244" i="1"/>
  <c r="Q243" i="1"/>
  <c r="S243" i="1"/>
  <c r="S242" i="1"/>
  <c r="S241" i="1"/>
  <c r="S240" i="1"/>
  <c r="S239" i="1"/>
  <c r="S238" i="1"/>
  <c r="Q238" i="1"/>
  <c r="N238" i="1"/>
  <c r="P238" i="1"/>
  <c r="K238" i="1"/>
  <c r="M238" i="1"/>
  <c r="H238" i="1"/>
  <c r="J238" i="1"/>
  <c r="E238" i="1"/>
  <c r="G238" i="1"/>
  <c r="B238" i="1"/>
  <c r="D238" i="1"/>
  <c r="S237" i="1"/>
  <c r="Q237" i="1"/>
  <c r="N237" i="1"/>
  <c r="P237" i="1"/>
  <c r="K237" i="1"/>
  <c r="M237" i="1"/>
  <c r="H237" i="1"/>
  <c r="J237" i="1"/>
  <c r="E237" i="1"/>
  <c r="G237" i="1"/>
  <c r="B237" i="1"/>
  <c r="D237" i="1"/>
  <c r="S236" i="1"/>
  <c r="Q236" i="1"/>
  <c r="N236" i="1"/>
  <c r="P236" i="1"/>
  <c r="K236" i="1"/>
  <c r="M236" i="1"/>
  <c r="H236" i="1"/>
  <c r="J236" i="1"/>
  <c r="E236" i="1"/>
  <c r="G236" i="1"/>
  <c r="B236" i="1"/>
  <c r="D236" i="1"/>
  <c r="S235" i="1"/>
  <c r="Q235" i="1"/>
  <c r="N235" i="1"/>
  <c r="P235" i="1"/>
  <c r="K235" i="1"/>
  <c r="M235" i="1"/>
  <c r="H235" i="1"/>
  <c r="J235" i="1"/>
  <c r="E235" i="1"/>
  <c r="G235" i="1"/>
  <c r="B235" i="1"/>
  <c r="D235" i="1"/>
  <c r="S234" i="1"/>
  <c r="P234" i="1"/>
  <c r="M234" i="1"/>
  <c r="J234" i="1"/>
  <c r="G234" i="1"/>
  <c r="D234" i="1"/>
  <c r="S233" i="1"/>
  <c r="P233" i="1"/>
  <c r="M233" i="1"/>
  <c r="J233" i="1"/>
  <c r="G233" i="1"/>
  <c r="D233" i="1"/>
  <c r="S232" i="1"/>
  <c r="P232" i="1"/>
  <c r="M232" i="1"/>
  <c r="J232" i="1"/>
  <c r="G232" i="1"/>
  <c r="D232" i="1"/>
  <c r="S231" i="1"/>
  <c r="P231" i="1"/>
  <c r="M231" i="1"/>
  <c r="J231" i="1"/>
  <c r="G231" i="1"/>
  <c r="D231" i="1"/>
  <c r="M225" i="1"/>
  <c r="K225" i="1"/>
  <c r="I225" i="1"/>
  <c r="G225" i="1"/>
  <c r="E225" i="1"/>
  <c r="C225" i="1"/>
  <c r="M224" i="1"/>
  <c r="K224" i="1"/>
  <c r="I224" i="1"/>
  <c r="G224" i="1"/>
  <c r="E224" i="1"/>
  <c r="C224" i="1"/>
  <c r="M220" i="1"/>
  <c r="K220" i="1"/>
  <c r="I220" i="1"/>
  <c r="G220" i="1"/>
  <c r="E220" i="1"/>
  <c r="C220" i="1"/>
  <c r="M219" i="1"/>
  <c r="K219" i="1"/>
  <c r="I219" i="1"/>
  <c r="G219" i="1"/>
  <c r="E219" i="1"/>
  <c r="C219" i="1"/>
  <c r="M217" i="1"/>
  <c r="K217" i="1"/>
  <c r="I217" i="1"/>
  <c r="G217" i="1"/>
  <c r="E217" i="1"/>
  <c r="C217" i="1"/>
  <c r="M216" i="1"/>
  <c r="K216" i="1"/>
  <c r="I216" i="1"/>
  <c r="G216" i="1"/>
  <c r="E216" i="1"/>
  <c r="C216" i="1"/>
  <c r="M215" i="1"/>
  <c r="K215" i="1"/>
  <c r="I215" i="1"/>
  <c r="G215" i="1"/>
  <c r="E215" i="1"/>
  <c r="C215" i="1"/>
  <c r="M214" i="1"/>
  <c r="K214" i="1"/>
  <c r="I214" i="1"/>
  <c r="G214" i="1"/>
  <c r="E214" i="1"/>
  <c r="C214" i="1"/>
  <c r="I213" i="1"/>
  <c r="G213" i="1"/>
  <c r="E213" i="1"/>
  <c r="C213" i="1"/>
  <c r="M212" i="1"/>
  <c r="K212" i="1"/>
  <c r="I212" i="1"/>
  <c r="G212" i="1"/>
  <c r="E212" i="1"/>
  <c r="C212" i="1"/>
  <c r="M211" i="1"/>
  <c r="K211" i="1"/>
  <c r="I211" i="1"/>
  <c r="G211" i="1"/>
  <c r="E211" i="1"/>
  <c r="C211" i="1"/>
  <c r="M209" i="1"/>
  <c r="K209" i="1"/>
  <c r="I209" i="1"/>
  <c r="G209" i="1"/>
  <c r="E209" i="1"/>
  <c r="C209" i="1"/>
  <c r="I208" i="1"/>
  <c r="G208" i="1"/>
  <c r="E208" i="1"/>
  <c r="C208" i="1"/>
  <c r="M207" i="1"/>
  <c r="K207" i="1"/>
  <c r="I207" i="1"/>
  <c r="G207" i="1"/>
  <c r="E207" i="1"/>
  <c r="C207" i="1"/>
  <c r="M206" i="1"/>
  <c r="K206" i="1"/>
  <c r="I206" i="1"/>
  <c r="G206" i="1"/>
  <c r="E206" i="1"/>
  <c r="C206" i="1"/>
  <c r="M204" i="1"/>
  <c r="K204" i="1"/>
  <c r="I204" i="1"/>
  <c r="G204" i="1"/>
  <c r="E204" i="1"/>
  <c r="C204" i="1"/>
  <c r="M194" i="1"/>
  <c r="K194" i="1"/>
  <c r="I194" i="1"/>
  <c r="G194" i="1"/>
  <c r="E194" i="1"/>
  <c r="C194" i="1"/>
  <c r="M190" i="1"/>
  <c r="K190" i="1"/>
  <c r="I190" i="1"/>
  <c r="G190" i="1"/>
  <c r="E190" i="1"/>
  <c r="C190" i="1"/>
  <c r="M188" i="1"/>
  <c r="K188" i="1"/>
  <c r="I188" i="1"/>
  <c r="G188" i="1"/>
  <c r="E188" i="1"/>
  <c r="C188" i="1"/>
  <c r="M186" i="1"/>
  <c r="K186" i="1"/>
  <c r="I186" i="1"/>
  <c r="G186" i="1"/>
  <c r="E186" i="1"/>
  <c r="C186" i="1"/>
  <c r="M88" i="1"/>
  <c r="G88" i="1"/>
  <c r="M184" i="1"/>
  <c r="L88" i="1"/>
  <c r="F88" i="1"/>
  <c r="K184" i="1"/>
  <c r="K88" i="1"/>
  <c r="E88" i="1"/>
  <c r="I184" i="1"/>
  <c r="J88" i="1"/>
  <c r="D88" i="1"/>
  <c r="G184" i="1"/>
  <c r="E184" i="1"/>
  <c r="C184" i="1"/>
  <c r="L183" i="1"/>
  <c r="G94" i="1"/>
  <c r="S88" i="1"/>
  <c r="M94" i="1"/>
  <c r="S94" i="1"/>
  <c r="M183" i="1"/>
  <c r="J183" i="1"/>
  <c r="R88" i="1"/>
  <c r="F94" i="1"/>
  <c r="L94" i="1"/>
  <c r="R94" i="1"/>
  <c r="K183" i="1"/>
  <c r="H183" i="1"/>
  <c r="Q88" i="1"/>
  <c r="E94" i="1"/>
  <c r="K94" i="1"/>
  <c r="Q94" i="1"/>
  <c r="I183" i="1"/>
  <c r="F183" i="1"/>
  <c r="P88" i="1"/>
  <c r="D94" i="1"/>
  <c r="J94" i="1"/>
  <c r="P94" i="1"/>
  <c r="G183" i="1"/>
  <c r="D183" i="1"/>
  <c r="E183" i="1"/>
  <c r="B183" i="1"/>
  <c r="C183" i="1"/>
  <c r="M182" i="1"/>
  <c r="K182" i="1"/>
  <c r="I182" i="1"/>
  <c r="G182" i="1"/>
  <c r="E182" i="1"/>
  <c r="C182" i="1"/>
  <c r="M181" i="1"/>
  <c r="K181" i="1"/>
  <c r="I181" i="1"/>
  <c r="G181" i="1"/>
  <c r="E181" i="1"/>
  <c r="C181" i="1"/>
  <c r="M180" i="1"/>
  <c r="K180" i="1"/>
  <c r="I180" i="1"/>
  <c r="G180" i="1"/>
  <c r="E180" i="1"/>
  <c r="C180" i="1"/>
  <c r="M179" i="1"/>
  <c r="K179" i="1"/>
  <c r="I179" i="1"/>
  <c r="G179" i="1"/>
  <c r="E179" i="1"/>
  <c r="C179" i="1"/>
  <c r="L171" i="1"/>
  <c r="J171" i="1"/>
  <c r="H171" i="1"/>
  <c r="F171" i="1"/>
  <c r="D171" i="1"/>
  <c r="B171" i="1"/>
  <c r="M170" i="1"/>
  <c r="K170" i="1"/>
  <c r="I170" i="1"/>
  <c r="G170" i="1"/>
  <c r="E170" i="1"/>
  <c r="C170" i="1"/>
  <c r="M169" i="1"/>
  <c r="K169" i="1"/>
  <c r="I169" i="1"/>
  <c r="G169" i="1"/>
  <c r="E169" i="1"/>
  <c r="C169" i="1"/>
  <c r="M168" i="1"/>
  <c r="K168" i="1"/>
  <c r="I168" i="1"/>
  <c r="G168" i="1"/>
  <c r="E168" i="1"/>
  <c r="C168" i="1"/>
  <c r="L163" i="1"/>
  <c r="J163" i="1"/>
  <c r="H163" i="1"/>
  <c r="F163" i="1"/>
  <c r="D163" i="1"/>
  <c r="B163" i="1"/>
  <c r="M162" i="1"/>
  <c r="K162" i="1"/>
  <c r="I162" i="1"/>
  <c r="G162" i="1"/>
  <c r="E162" i="1"/>
  <c r="C162" i="1"/>
  <c r="M161" i="1"/>
  <c r="K161" i="1"/>
  <c r="I161" i="1"/>
  <c r="G161" i="1"/>
  <c r="E161" i="1"/>
  <c r="C161" i="1"/>
  <c r="M160" i="1"/>
  <c r="K160" i="1"/>
  <c r="I160" i="1"/>
  <c r="G160" i="1"/>
  <c r="E160" i="1"/>
  <c r="C160" i="1"/>
  <c r="M159" i="1"/>
  <c r="K159" i="1"/>
  <c r="I159" i="1"/>
  <c r="G159" i="1"/>
  <c r="E159" i="1"/>
  <c r="C159" i="1"/>
  <c r="M158" i="1"/>
  <c r="K158" i="1"/>
  <c r="I158" i="1"/>
  <c r="G158" i="1"/>
  <c r="E158" i="1"/>
  <c r="C158" i="1"/>
  <c r="M157" i="1"/>
  <c r="K157" i="1"/>
  <c r="I157" i="1"/>
  <c r="G157" i="1"/>
  <c r="E157" i="1"/>
  <c r="C157" i="1"/>
  <c r="M156" i="1"/>
  <c r="K156" i="1"/>
  <c r="I156" i="1"/>
  <c r="G156" i="1"/>
  <c r="E156" i="1"/>
  <c r="C156" i="1"/>
  <c r="M155" i="1"/>
  <c r="K155" i="1"/>
  <c r="I155" i="1"/>
  <c r="G155" i="1"/>
  <c r="E155" i="1"/>
  <c r="C155" i="1"/>
  <c r="G87" i="1"/>
  <c r="M87" i="1"/>
  <c r="S87" i="1"/>
  <c r="G93" i="1"/>
  <c r="M93" i="1"/>
  <c r="S93" i="1"/>
  <c r="M154" i="1"/>
  <c r="F87" i="1"/>
  <c r="L87" i="1"/>
  <c r="R87" i="1"/>
  <c r="F93" i="1"/>
  <c r="L93" i="1"/>
  <c r="R93" i="1"/>
  <c r="K154" i="1"/>
  <c r="E87" i="1"/>
  <c r="K87" i="1"/>
  <c r="Q87" i="1"/>
  <c r="E93" i="1"/>
  <c r="K93" i="1"/>
  <c r="Q93" i="1"/>
  <c r="I154" i="1"/>
  <c r="D87" i="1"/>
  <c r="J87" i="1"/>
  <c r="P87" i="1"/>
  <c r="D93" i="1"/>
  <c r="J93" i="1"/>
  <c r="P93" i="1"/>
  <c r="G154" i="1"/>
  <c r="C87" i="1"/>
  <c r="I87" i="1"/>
  <c r="O87" i="1"/>
  <c r="C93" i="1"/>
  <c r="I93" i="1"/>
  <c r="O93" i="1"/>
  <c r="E154" i="1"/>
  <c r="C154" i="1"/>
  <c r="M153" i="1"/>
  <c r="K153" i="1"/>
  <c r="I153" i="1"/>
  <c r="G153" i="1"/>
  <c r="E153" i="1"/>
  <c r="C153" i="1"/>
  <c r="M152" i="1"/>
  <c r="K152" i="1"/>
  <c r="I152" i="1"/>
  <c r="G152" i="1"/>
  <c r="E152" i="1"/>
  <c r="B87" i="1"/>
  <c r="H87" i="1"/>
  <c r="N87" i="1"/>
  <c r="B93" i="1"/>
  <c r="H93" i="1"/>
  <c r="N93" i="1"/>
  <c r="C152" i="1"/>
  <c r="R145" i="1"/>
  <c r="Q145" i="1"/>
  <c r="O145" i="1"/>
  <c r="N145" i="1"/>
  <c r="L145" i="1"/>
  <c r="K145" i="1"/>
  <c r="I145" i="1"/>
  <c r="H145" i="1"/>
  <c r="F145" i="1"/>
  <c r="E145" i="1"/>
  <c r="C145" i="1"/>
  <c r="B145" i="1"/>
  <c r="R144" i="1"/>
  <c r="Q144" i="1"/>
  <c r="O144" i="1"/>
  <c r="N144" i="1"/>
  <c r="L144" i="1"/>
  <c r="K144" i="1"/>
  <c r="I144" i="1"/>
  <c r="H144" i="1"/>
  <c r="F144" i="1"/>
  <c r="E144" i="1"/>
  <c r="C144" i="1"/>
  <c r="B144" i="1"/>
  <c r="R143" i="1"/>
  <c r="Q143" i="1"/>
  <c r="O143" i="1"/>
  <c r="N143" i="1"/>
  <c r="L143" i="1"/>
  <c r="K143" i="1"/>
  <c r="I143" i="1"/>
  <c r="H143" i="1"/>
  <c r="F143" i="1"/>
  <c r="E143" i="1"/>
  <c r="C143" i="1"/>
  <c r="B143" i="1"/>
  <c r="R142" i="1"/>
  <c r="Q142" i="1"/>
  <c r="O142" i="1"/>
  <c r="N142" i="1"/>
  <c r="L142" i="1"/>
  <c r="K142" i="1"/>
  <c r="I142" i="1"/>
  <c r="H142" i="1"/>
  <c r="F142" i="1"/>
  <c r="E142" i="1"/>
  <c r="C142" i="1"/>
  <c r="B142" i="1"/>
  <c r="R139" i="1"/>
  <c r="Q139" i="1"/>
  <c r="O139" i="1"/>
  <c r="N139" i="1"/>
  <c r="L139" i="1"/>
  <c r="K139" i="1"/>
  <c r="I139" i="1"/>
  <c r="H139" i="1"/>
  <c r="F139" i="1"/>
  <c r="E139" i="1"/>
  <c r="C139" i="1"/>
  <c r="B139" i="1"/>
  <c r="R138" i="1"/>
  <c r="Q138" i="1"/>
  <c r="O138" i="1"/>
  <c r="N138" i="1"/>
  <c r="L138" i="1"/>
  <c r="K138" i="1"/>
  <c r="I138" i="1"/>
  <c r="H138" i="1"/>
  <c r="F138" i="1"/>
  <c r="E138" i="1"/>
  <c r="C138" i="1"/>
  <c r="B138" i="1"/>
  <c r="R137" i="1"/>
  <c r="Q137" i="1"/>
  <c r="O137" i="1"/>
  <c r="N137" i="1"/>
  <c r="L137" i="1"/>
  <c r="K137" i="1"/>
  <c r="I137" i="1"/>
  <c r="H137" i="1"/>
  <c r="F137" i="1"/>
  <c r="E137" i="1"/>
  <c r="C137" i="1"/>
  <c r="B137" i="1"/>
  <c r="S133" i="1"/>
  <c r="P133" i="1"/>
  <c r="M133" i="1"/>
  <c r="J133" i="1"/>
  <c r="G133" i="1"/>
  <c r="D133" i="1"/>
  <c r="S132" i="1"/>
  <c r="P132" i="1"/>
  <c r="M132" i="1"/>
  <c r="J132" i="1"/>
  <c r="G132" i="1"/>
  <c r="D132" i="1"/>
  <c r="S131" i="1"/>
  <c r="P131" i="1"/>
  <c r="M131" i="1"/>
  <c r="J131" i="1"/>
  <c r="G131" i="1"/>
  <c r="D131" i="1"/>
  <c r="S130" i="1"/>
  <c r="P130" i="1"/>
  <c r="M130" i="1"/>
  <c r="J130" i="1"/>
  <c r="G130" i="1"/>
  <c r="D130" i="1"/>
  <c r="S129" i="1"/>
  <c r="P129" i="1"/>
  <c r="M129" i="1"/>
  <c r="J129" i="1"/>
  <c r="G129" i="1"/>
  <c r="D129" i="1"/>
  <c r="S128" i="1"/>
  <c r="P128" i="1"/>
  <c r="M128" i="1"/>
  <c r="J128" i="1"/>
  <c r="G128" i="1"/>
  <c r="D128" i="1"/>
  <c r="R127" i="1"/>
  <c r="R141" i="1"/>
  <c r="Q127" i="1"/>
  <c r="Q140" i="1"/>
  <c r="O127" i="1"/>
  <c r="O141" i="1"/>
  <c r="N127" i="1"/>
  <c r="N141" i="1"/>
  <c r="L127" i="1"/>
  <c r="L140" i="1"/>
  <c r="K127" i="1"/>
  <c r="K141" i="1"/>
  <c r="I127" i="1"/>
  <c r="I140" i="1"/>
  <c r="H127" i="1"/>
  <c r="H140" i="1"/>
  <c r="F127" i="1"/>
  <c r="F141" i="1"/>
  <c r="E127" i="1"/>
  <c r="E140" i="1"/>
  <c r="C127" i="1"/>
  <c r="C141" i="1"/>
  <c r="B127" i="1"/>
  <c r="B141" i="1"/>
  <c r="S126" i="1"/>
  <c r="P126" i="1"/>
  <c r="M126" i="1"/>
  <c r="J126" i="1"/>
  <c r="G126" i="1"/>
  <c r="D126" i="1"/>
  <c r="S125" i="1"/>
  <c r="P125" i="1"/>
  <c r="M125" i="1"/>
  <c r="J125" i="1"/>
  <c r="G125" i="1"/>
  <c r="D125" i="1"/>
  <c r="S124" i="1"/>
  <c r="P124" i="1"/>
  <c r="P127" i="1"/>
  <c r="M124" i="1"/>
  <c r="M127" i="1"/>
  <c r="J124" i="1"/>
  <c r="G124" i="1"/>
  <c r="D124" i="1"/>
  <c r="D127" i="1"/>
  <c r="R146" i="1"/>
  <c r="Q146" i="1"/>
  <c r="O146" i="1"/>
  <c r="N146" i="1"/>
  <c r="L146" i="1"/>
  <c r="K146" i="1"/>
  <c r="I146" i="1"/>
  <c r="H146" i="1"/>
  <c r="F146" i="1"/>
  <c r="E146" i="1"/>
  <c r="C146" i="1"/>
  <c r="B146" i="1"/>
  <c r="S117" i="1"/>
  <c r="P117" i="1"/>
  <c r="M117" i="1"/>
  <c r="J117" i="1"/>
  <c r="G117" i="1"/>
  <c r="D117" i="1"/>
  <c r="S110" i="1"/>
  <c r="R110" i="1"/>
  <c r="Q110" i="1"/>
  <c r="P110" i="1"/>
  <c r="O110" i="1"/>
  <c r="N110" i="1"/>
  <c r="M110" i="1"/>
  <c r="L110" i="1"/>
  <c r="K110" i="1"/>
  <c r="J110" i="1"/>
  <c r="I110" i="1"/>
  <c r="H110" i="1"/>
  <c r="G110" i="1"/>
  <c r="F110" i="1"/>
  <c r="E110" i="1"/>
  <c r="D110" i="1"/>
  <c r="C110" i="1"/>
  <c r="B110" i="1"/>
  <c r="C163" i="1"/>
  <c r="E192" i="1"/>
  <c r="C192" i="1"/>
  <c r="S82" i="1"/>
  <c r="R82" i="1"/>
  <c r="Q82" i="1"/>
  <c r="P82" i="1"/>
  <c r="O82" i="1"/>
  <c r="N82" i="1"/>
  <c r="S81" i="1"/>
  <c r="R81" i="1"/>
  <c r="Q81" i="1"/>
  <c r="P81" i="1"/>
  <c r="O81" i="1"/>
  <c r="N81" i="1"/>
  <c r="S70" i="1"/>
  <c r="R70" i="1"/>
  <c r="Q70" i="1"/>
  <c r="P70" i="1"/>
  <c r="O70" i="1"/>
  <c r="N70" i="1"/>
  <c r="S69" i="1"/>
  <c r="M218" i="1"/>
  <c r="R69" i="1"/>
  <c r="K218" i="1"/>
  <c r="Q69" i="1"/>
  <c r="I218" i="1"/>
  <c r="P69" i="1"/>
  <c r="G218" i="1"/>
  <c r="O69" i="1"/>
  <c r="E218" i="1"/>
  <c r="N69" i="1"/>
  <c r="C218" i="1"/>
  <c r="K208" i="1"/>
  <c r="M208" i="1"/>
  <c r="K213" i="1"/>
  <c r="M213" i="1"/>
  <c r="G163" i="1"/>
  <c r="E171" i="1"/>
  <c r="I171" i="1"/>
  <c r="K163" i="1"/>
  <c r="M192" i="1"/>
  <c r="K192" i="1"/>
  <c r="I195" i="1"/>
  <c r="G195" i="1"/>
  <c r="M171" i="1"/>
  <c r="K189" i="1"/>
  <c r="K119" i="1"/>
  <c r="P140" i="1"/>
  <c r="D138" i="1"/>
  <c r="P138" i="1"/>
  <c r="J139" i="1"/>
  <c r="P139" i="1"/>
  <c r="D142" i="1"/>
  <c r="J142" i="1"/>
  <c r="D143" i="1"/>
  <c r="P143" i="1"/>
  <c r="J144" i="1"/>
  <c r="D145" i="1"/>
  <c r="P145" i="1"/>
  <c r="M119" i="1"/>
  <c r="C119" i="1"/>
  <c r="O119" i="1"/>
  <c r="G137" i="1"/>
  <c r="M140" i="1"/>
  <c r="S137" i="1"/>
  <c r="G138" i="1"/>
  <c r="M138" i="1"/>
  <c r="S138" i="1"/>
  <c r="G139" i="1"/>
  <c r="M139" i="1"/>
  <c r="S139" i="1"/>
  <c r="G142" i="1"/>
  <c r="M142" i="1"/>
  <c r="S142" i="1"/>
  <c r="G143" i="1"/>
  <c r="M143" i="1"/>
  <c r="S143" i="1"/>
  <c r="G144" i="1"/>
  <c r="M144" i="1"/>
  <c r="S144" i="1"/>
  <c r="G145" i="1"/>
  <c r="M145" i="1"/>
  <c r="S145" i="1"/>
  <c r="M146" i="1"/>
  <c r="E163" i="1"/>
  <c r="I163" i="1"/>
  <c r="M163" i="1"/>
  <c r="D140" i="1"/>
  <c r="J137" i="1"/>
  <c r="J138" i="1"/>
  <c r="D139" i="1"/>
  <c r="P142" i="1"/>
  <c r="J143" i="1"/>
  <c r="D144" i="1"/>
  <c r="P144" i="1"/>
  <c r="J145" i="1"/>
  <c r="C171" i="1"/>
  <c r="G171" i="1"/>
  <c r="K171" i="1"/>
  <c r="D141" i="1"/>
  <c r="P141" i="1"/>
  <c r="E281" i="1"/>
  <c r="I189" i="1"/>
  <c r="I187" i="1"/>
  <c r="I185" i="1"/>
  <c r="C189" i="1"/>
  <c r="C187" i="1"/>
  <c r="C185" i="1"/>
  <c r="F281" i="1"/>
  <c r="C281" i="1"/>
  <c r="E189" i="1"/>
  <c r="E185" i="1"/>
  <c r="G281" i="1"/>
  <c r="M189" i="1"/>
  <c r="M187" i="1"/>
  <c r="M185" i="1"/>
  <c r="M141" i="1"/>
  <c r="D281" i="1"/>
  <c r="G189" i="1"/>
  <c r="G187" i="1"/>
  <c r="G185" i="1"/>
  <c r="B119" i="1"/>
  <c r="F119" i="1"/>
  <c r="N119" i="1"/>
  <c r="R119" i="1"/>
  <c r="J127" i="1"/>
  <c r="J140" i="1"/>
  <c r="D137" i="1"/>
  <c r="P137" i="1"/>
  <c r="B140" i="1"/>
  <c r="F140" i="1"/>
  <c r="N140" i="1"/>
  <c r="R140" i="1"/>
  <c r="H141" i="1"/>
  <c r="L141" i="1"/>
  <c r="C191" i="1"/>
  <c r="K191" i="1"/>
  <c r="G192" i="1"/>
  <c r="C195" i="1"/>
  <c r="K195" i="1"/>
  <c r="G127" i="1"/>
  <c r="G140" i="1"/>
  <c r="S127" i="1"/>
  <c r="S140" i="1"/>
  <c r="M137" i="1"/>
  <c r="C140" i="1"/>
  <c r="K140" i="1"/>
  <c r="O140" i="1"/>
  <c r="E141" i="1"/>
  <c r="I141" i="1"/>
  <c r="Q141" i="1"/>
  <c r="E191" i="1"/>
  <c r="M191" i="1"/>
  <c r="I192" i="1"/>
  <c r="E195" i="1"/>
  <c r="M195" i="1"/>
  <c r="H119" i="1"/>
  <c r="L119" i="1"/>
  <c r="G191" i="1"/>
  <c r="E119" i="1"/>
  <c r="I119" i="1"/>
  <c r="Q119" i="1"/>
  <c r="I191" i="1"/>
  <c r="K187" i="1"/>
  <c r="K185" i="1"/>
  <c r="G119" i="1"/>
  <c r="C222" i="1"/>
  <c r="C223" i="1"/>
  <c r="C221" i="1"/>
  <c r="C193" i="1"/>
  <c r="S119" i="1"/>
  <c r="P119" i="1"/>
  <c r="J146" i="1"/>
  <c r="I223" i="1"/>
  <c r="I221" i="1"/>
  <c r="I193" i="1"/>
  <c r="I222" i="1"/>
  <c r="M222" i="1"/>
  <c r="M223" i="1"/>
  <c r="M221" i="1"/>
  <c r="M193" i="1"/>
  <c r="S146" i="1"/>
  <c r="P146" i="1"/>
  <c r="D119" i="1"/>
  <c r="G223" i="1"/>
  <c r="G221" i="1"/>
  <c r="G193" i="1"/>
  <c r="G222" i="1"/>
  <c r="E222" i="1"/>
  <c r="E223" i="1"/>
  <c r="E221" i="1"/>
  <c r="E193" i="1"/>
  <c r="G146" i="1"/>
  <c r="D146" i="1"/>
  <c r="S141" i="1"/>
  <c r="K222" i="1"/>
  <c r="K223" i="1"/>
  <c r="K221" i="1"/>
  <c r="K193" i="1"/>
  <c r="J141" i="1"/>
  <c r="G141" i="1"/>
  <c r="J119" i="1"/>
</calcChain>
</file>

<file path=xl/sharedStrings.xml><?xml version="1.0" encoding="utf-8"?>
<sst xmlns="http://schemas.openxmlformats.org/spreadsheetml/2006/main" count="754" uniqueCount="294">
  <si>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</si>
  <si>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</si>
  <si>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</si>
  <si>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</si>
  <si>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</si>
  <si>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</si>
  <si>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</si>
  <si>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</si>
  <si>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</si>
  <si>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</si>
  <si>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</si>
  <si>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</si>
  <si>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</si>
  <si>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</si>
  <si>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</si>
  <si>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</si>
  <si>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</si>
  <si>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</si>
  <si>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</si>
  <si>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</si>
  <si>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</si>
  <si>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</si>
  <si>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</si>
  <si>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</si>
  <si>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</si>
  <si>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</si>
  <si>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</si>
  <si>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</si>
  <si>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</si>
  <si>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</si>
  <si>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</si>
  <si>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</si>
  <si>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</si>
  <si>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</si>
  <si>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</si>
  <si>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</si>
  <si>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</si>
  <si>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</si>
  <si>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</si>
  <si>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</si>
  <si>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</si>
  <si>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</si>
  <si>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</si>
  <si>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</si>
  <si>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</si>
  <si>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</si>
  <si>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</si>
  <si>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</si>
  <si>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</si>
  <si>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</si>
  <si>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</si>
  <si>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</si>
  <si>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</si>
  <si>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</si>
  <si>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</si>
  <si>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</si>
  <si>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</si>
  <si>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</si>
  <si>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</si>
  <si>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</si>
  <si>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</si>
  <si>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</si>
  <si>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</si>
  <si>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</si>
  <si>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</si>
  <si>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</si>
  <si>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</si>
  <si>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</si>
  <si>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</si>
  <si>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</si>
  <si>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</si>
  <si>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</si>
  <si>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</si>
  <si>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</si>
  <si>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</si>
  <si>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</si>
  <si>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</si>
  <si>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</si>
  <si>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</si>
  <si>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</si>
  <si>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</si>
  <si>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</si>
  <si>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</si>
  <si>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</si>
  <si>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</si>
  <si>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</si>
  <si>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</si>
  <si>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</si>
  <si>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</si>
  <si>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</si>
  <si>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</si>
  <si>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</si>
  <si>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</si>
  <si>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</si>
  <si>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</si>
  <si>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</si>
  <si>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</si>
  <si>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</si>
  <si>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</si>
  <si>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</si>
  <si>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</si>
  <si>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</si>
  <si>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</si>
  <si>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</si>
  <si>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</si>
  <si>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</si>
  <si>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</si>
  <si>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</si>
  <si>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</si>
  <si>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</si>
  <si>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</si>
  <si>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</si>
  <si>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</si>
  <si>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</si>
  <si>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</si>
  <si>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</si>
  <si>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</si>
  <si>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</si>
  <si>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</si>
  <si>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</si>
  <si>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</si>
  <si>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</si>
  <si>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</si>
  <si>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</si>
  <si>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</si>
  <si>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</si>
  <si>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</si>
  <si>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</si>
  <si>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</si>
  <si>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</si>
  <si>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</si>
  <si>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</si>
  <si>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</si>
  <si>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</si>
  <si>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</si>
  <si>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</si>
  <si>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</si>
  <si>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</si>
  <si>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</si>
  <si>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</si>
  <si>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</si>
  <si>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</si>
  <si>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</si>
  <si>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</si>
  <si>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</si>
  <si>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</si>
  <si>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</si>
  <si>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</si>
  <si>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</si>
  <si>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</si>
  <si>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</si>
  <si>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</si>
  <si>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</si>
  <si>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</si>
  <si>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</si>
  <si>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</si>
  <si>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</si>
  <si>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</si>
  <si>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</si>
  <si>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</si>
  <si>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</si>
  <si>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</si>
  <si>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</si>
  <si>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</si>
  <si>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</si>
  <si>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</si>
  <si>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</si>
  <si>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</si>
  <si>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</si>
  <si>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</si>
  <si>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</si>
  <si>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</si>
  <si>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</si>
  <si>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</si>
  <si>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</si>
  <si>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</si>
  <si>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</si>
  <si>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</si>
  <si>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</si>
  <si>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</si>
  <si>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</si>
  <si>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</si>
  <si>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</si>
  <si>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</si>
  <si>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</si>
  <si>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</si>
  <si>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</si>
  <si>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</si>
  <si>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</si>
  <si>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</si>
  <si>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</si>
  <si>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</si>
  <si>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</si>
  <si>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</si>
  <si>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</si>
  <si>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</si>
  <si>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</si>
  <si>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</si>
  <si>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</si>
  <si>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</si>
  <si>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</si>
  <si>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</si>
  <si>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</si>
  <si>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</si>
  <si>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</si>
  <si>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</si>
  <si>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</si>
  <si>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</si>
  <si>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</si>
  <si>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</si>
  <si>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</si>
  <si>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</si>
  <si>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</si>
  <si>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</si>
  <si>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Universidad Autónoma del Estado de México</t>
  </si>
  <si>
    <t>Ciencias Sociales</t>
  </si>
  <si>
    <t>Toluca (CU, Colón) - Tianguistenco</t>
  </si>
  <si>
    <t>X</t>
  </si>
  <si>
    <t xml:space="preserve">Facultad de Antropología </t>
  </si>
  <si>
    <t>Toluca</t>
  </si>
  <si>
    <t>15USU0008S</t>
  </si>
  <si>
    <t>Facultad de Planeación Urbana y Regional</t>
  </si>
  <si>
    <t>15USU0070V</t>
  </si>
  <si>
    <t>Facultad de Derecho</t>
  </si>
  <si>
    <t>CU</t>
  </si>
  <si>
    <t>15USU3958L</t>
  </si>
  <si>
    <t>Facultad de Turismo y Gastronomía</t>
  </si>
  <si>
    <t>15USU0022L</t>
  </si>
  <si>
    <t>Facultad de Ciencias Sociales y Políticas</t>
  </si>
  <si>
    <t>15USU2047H</t>
  </si>
  <si>
    <t>Santiago Tianguistenco</t>
  </si>
  <si>
    <t>15USU4505R</t>
  </si>
  <si>
    <t>Centro de Investigación y Estudios Avanzados de la Población</t>
  </si>
  <si>
    <t>Centro de Estudios e Investigación en Desarrllo Sustentable</t>
  </si>
  <si>
    <t xml:space="preserve">Licenciatura en Antropologia Social </t>
  </si>
  <si>
    <t>S</t>
  </si>
  <si>
    <t>Maestría en Antropología Social y Estudios de la Cultura</t>
  </si>
  <si>
    <t>N</t>
  </si>
  <si>
    <t>731200011</t>
  </si>
  <si>
    <t>Licenciatura en Ciencias Políticas y Administración Pública</t>
  </si>
  <si>
    <t>531300009</t>
  </si>
  <si>
    <t>Licenciatura en Comunicación</t>
  </si>
  <si>
    <t>532100041</t>
  </si>
  <si>
    <t>Licenciatura en Sociología</t>
  </si>
  <si>
    <t>531200052</t>
  </si>
  <si>
    <t>Especialidad en Estudios sobre Género y Violencia</t>
  </si>
  <si>
    <t>631500018</t>
  </si>
  <si>
    <t>Maestría en Estudios para la Paz y el Desarrollo</t>
  </si>
  <si>
    <t>733503262</t>
  </si>
  <si>
    <t>Maestría en Administración Pública y Gobierno</t>
  </si>
  <si>
    <t>731300029</t>
  </si>
  <si>
    <t>Doctorado en Ciencias Sociales</t>
  </si>
  <si>
    <t>831000002</t>
  </si>
  <si>
    <t>Licenciatura en Derecho</t>
  </si>
  <si>
    <t>5DJ1003</t>
  </si>
  <si>
    <t xml:space="preserve">Especialidad en Derecho Civil </t>
  </si>
  <si>
    <t>634100021</t>
  </si>
  <si>
    <t>Especialidad en Derecho Legislativo</t>
  </si>
  <si>
    <t>634100058</t>
  </si>
  <si>
    <t xml:space="preserve">Maestria en Derecho </t>
  </si>
  <si>
    <t>734100215</t>
  </si>
  <si>
    <t>Maestría en Derecho Parlamentario (a distancia)</t>
  </si>
  <si>
    <t>734100211</t>
  </si>
  <si>
    <t xml:space="preserve">Maestría en  Estudios Jurídicos </t>
  </si>
  <si>
    <t>734100204</t>
  </si>
  <si>
    <t xml:space="preserve">Doctorado en Estudios Jurídicos </t>
  </si>
  <si>
    <t>834100005</t>
  </si>
  <si>
    <t xml:space="preserve">Licenciatura en Planeación Territorial </t>
  </si>
  <si>
    <t>531200049</t>
  </si>
  <si>
    <t xml:space="preserve">Licenciatura en Ciencias Ambientales </t>
  </si>
  <si>
    <t>541200018</t>
  </si>
  <si>
    <t>Maestría en Estudios de la Ciudad</t>
  </si>
  <si>
    <t>731200142</t>
  </si>
  <si>
    <t xml:space="preserve">Doctorado en Urbanismo </t>
  </si>
  <si>
    <t>853100006</t>
  </si>
  <si>
    <t>Licenciatura en Turismo</t>
  </si>
  <si>
    <t>533507321</t>
  </si>
  <si>
    <t>Licenciatura en Gastronomía</t>
  </si>
  <si>
    <t>533508355</t>
  </si>
  <si>
    <t>Especialidad en Administración de Empresas Turisticas</t>
  </si>
  <si>
    <t>633507135</t>
  </si>
  <si>
    <t>Maestría en Docencia del Turismo (a distancia)</t>
  </si>
  <si>
    <t>612500006</t>
  </si>
  <si>
    <t>Maestría en Estudios Turísticos</t>
  </si>
  <si>
    <t>733507440</t>
  </si>
  <si>
    <t>Doctorado en Turismo</t>
  </si>
  <si>
    <t>Licenciatura en Seguridad Ciudadana</t>
  </si>
  <si>
    <t>Santiago Tinguistenco</t>
  </si>
  <si>
    <t>Tinguistenco</t>
  </si>
  <si>
    <t>182</t>
  </si>
  <si>
    <t xml:space="preserve">Centro de Investigación y Estudios en Movilidades y Migraciones Internacionales </t>
  </si>
  <si>
    <t>Licenciatura en Medios Alternos de Solución de Conflictos</t>
  </si>
  <si>
    <t>531000022</t>
  </si>
  <si>
    <t>Unidad Académica Profesional Tianguistenco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</si>
</sst>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8"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63">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s>
  <cellStyleXfs count="1">
    <xf numFmtId="0" fontId="0" fillId="0" borderId="0"/>
  </cellStyleXfs>
  <cellXfs count="430">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15" xfId="0" applyFont="1" applyBorder="1"/>
    <xf numFmtId="0" fontId="1" fillId="0" borderId="16" xfId="0" applyFont="1" applyBorder="1"/>
    <xf numFmtId="0" fontId="1" fillId="0" borderId="19" xfId="0" applyFont="1" applyBorder="1"/>
    <xf numFmtId="0" fontId="1" fillId="0" borderId="20"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0" borderId="23" xfId="0" applyNumberFormat="1" applyFont="1" applyBorder="1" applyAlignment="1">
      <alignment horizontal="justify" vertical="justify"/>
    </xf>
    <xf numFmtId="0" fontId="1" fillId="0" borderId="23" xfId="0" applyFont="1" applyBorder="1"/>
    <xf numFmtId="0" fontId="1" fillId="0" borderId="23" xfId="0" applyFont="1" applyBorder="1" applyAlignment="1">
      <alignment horizontal="center"/>
    </xf>
    <xf numFmtId="0" fontId="1" fillId="0" borderId="24" xfId="0" applyFont="1" applyBorder="1"/>
    <xf numFmtId="0" fontId="1" fillId="0" borderId="16" xfId="0" applyFont="1" applyBorder="1" applyAlignment="1">
      <alignment horizontal="center"/>
    </xf>
    <xf numFmtId="49" fontId="1" fillId="0" borderId="27" xfId="0" applyNumberFormat="1" applyFont="1" applyBorder="1" applyAlignment="1">
      <alignment horizontal="justify" vertical="justify"/>
    </xf>
    <xf numFmtId="49" fontId="1" fillId="0" borderId="28" xfId="0" applyNumberFormat="1" applyFont="1" applyBorder="1" applyAlignment="1">
      <alignment horizontal="justify" vertical="justify"/>
    </xf>
    <xf numFmtId="0" fontId="1" fillId="0" borderId="28" xfId="0" applyFont="1" applyBorder="1"/>
    <xf numFmtId="0" fontId="1" fillId="0" borderId="28" xfId="0" applyFont="1" applyBorder="1" applyAlignment="1">
      <alignment horizontal="center"/>
    </xf>
    <xf numFmtId="0" fontId="1" fillId="0" borderId="29" xfId="0" applyFont="1" applyBorder="1"/>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2" xfId="0" applyFont="1" applyFill="1" applyBorder="1" applyAlignment="1">
      <alignment wrapText="1"/>
    </xf>
    <xf numFmtId="3" fontId="1" fillId="0" borderId="23" xfId="0" applyNumberFormat="1" applyFont="1" applyBorder="1"/>
    <xf numFmtId="3" fontId="1" fillId="0" borderId="24" xfId="0" applyNumberFormat="1" applyFont="1" applyBorder="1"/>
    <xf numFmtId="0" fontId="3" fillId="0" borderId="27" xfId="0" applyFont="1" applyFill="1" applyBorder="1" applyAlignment="1">
      <alignment wrapText="1"/>
    </xf>
    <xf numFmtId="3" fontId="1" fillId="0" borderId="28" xfId="0" applyNumberFormat="1" applyFont="1" applyBorder="1"/>
    <xf numFmtId="3" fontId="1" fillId="0" borderId="29"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3" xfId="0" applyNumberFormat="1" applyFont="1" applyFill="1" applyBorder="1"/>
    <xf numFmtId="3" fontId="1" fillId="6" borderId="23" xfId="0" applyNumberFormat="1" applyFont="1" applyFill="1" applyBorder="1" applyAlignment="1">
      <alignment horizontal="center"/>
    </xf>
    <xf numFmtId="3" fontId="1" fillId="0" borderId="28" xfId="0" applyNumberFormat="1" applyFont="1" applyFill="1" applyBorder="1"/>
    <xf numFmtId="3" fontId="1" fillId="6" borderId="28" xfId="0" applyNumberFormat="1" applyFont="1" applyFill="1" applyBorder="1" applyAlignment="1">
      <alignment horizontal="center"/>
    </xf>
    <xf numFmtId="3" fontId="1" fillId="6" borderId="29"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3" xfId="0" applyNumberFormat="1" applyFont="1" applyFill="1" applyBorder="1" applyAlignment="1">
      <alignment horizontal="center" vertical="center" wrapText="1"/>
    </xf>
    <xf numFmtId="0" fontId="1" fillId="7" borderId="33"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4" xfId="0" applyFont="1" applyFill="1" applyBorder="1" applyAlignment="1">
      <alignment wrapText="1"/>
    </xf>
    <xf numFmtId="0" fontId="3" fillId="7" borderId="6" xfId="0" applyFont="1" applyFill="1" applyBorder="1" applyAlignment="1">
      <alignment wrapText="1"/>
    </xf>
    <xf numFmtId="49" fontId="3" fillId="7" borderId="35" xfId="0" applyNumberFormat="1" applyFont="1" applyFill="1" applyBorder="1" applyAlignment="1">
      <alignment horizontal="center" vertic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3" xfId="0" applyNumberFormat="1" applyFont="1" applyFill="1" applyBorder="1"/>
    <xf numFmtId="3" fontId="1" fillId="6" borderId="24" xfId="0" applyNumberFormat="1" applyFont="1" applyFill="1" applyBorder="1"/>
    <xf numFmtId="3" fontId="1" fillId="6" borderId="28" xfId="0" applyNumberFormat="1" applyFont="1" applyFill="1" applyBorder="1"/>
    <xf numFmtId="3" fontId="1" fillId="6" borderId="29"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2" xfId="0" applyFont="1" applyFill="1" applyBorder="1" applyAlignment="1">
      <alignment horizontal="justify" vertical="justify"/>
    </xf>
    <xf numFmtId="0" fontId="1" fillId="0" borderId="25" xfId="0" applyFont="1" applyFill="1" applyBorder="1" applyAlignment="1">
      <alignment horizontal="justify" vertical="justify"/>
    </xf>
    <xf numFmtId="3" fontId="1" fillId="0" borderId="16" xfId="0" applyNumberFormat="1" applyFont="1" applyBorder="1"/>
    <xf numFmtId="3" fontId="1" fillId="0" borderId="26" xfId="0" applyNumberFormat="1" applyFont="1" applyBorder="1"/>
    <xf numFmtId="0" fontId="1" fillId="0" borderId="38" xfId="0" applyFont="1" applyFill="1" applyBorder="1" applyAlignment="1">
      <alignment horizontal="justify" vertical="justify"/>
    </xf>
    <xf numFmtId="0" fontId="3" fillId="0" borderId="27" xfId="0" applyFont="1" applyFill="1" applyBorder="1" applyAlignment="1">
      <alignment horizontal="right" vertical="justify"/>
    </xf>
    <xf numFmtId="0" fontId="3" fillId="0" borderId="0" xfId="0" applyFont="1" applyBorder="1" applyAlignment="1"/>
    <xf numFmtId="0" fontId="3" fillId="0" borderId="36" xfId="0" applyFont="1" applyBorder="1" applyAlignment="1"/>
    <xf numFmtId="0" fontId="3" fillId="0" borderId="0" xfId="0" applyFont="1" applyBorder="1" applyAlignment="1">
      <alignment horizontal="left" vertical="center"/>
    </xf>
    <xf numFmtId="0" fontId="1" fillId="9" borderId="30" xfId="0" applyFont="1" applyFill="1" applyBorder="1" applyAlignment="1">
      <alignment vertical="justify"/>
    </xf>
    <xf numFmtId="0" fontId="1" fillId="9" borderId="31"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3" xfId="0" applyNumberFormat="1" applyFont="1" applyBorder="1" applyAlignment="1">
      <alignment horizontal="right" wrapText="1"/>
    </xf>
    <xf numFmtId="3" fontId="1" fillId="6" borderId="23" xfId="0" applyNumberFormat="1" applyFont="1" applyFill="1" applyBorder="1" applyAlignment="1">
      <alignment horizontal="right" wrapText="1"/>
    </xf>
    <xf numFmtId="3" fontId="1" fillId="0" borderId="23" xfId="0" applyNumberFormat="1" applyFont="1" applyFill="1" applyBorder="1" applyAlignment="1">
      <alignment horizontal="right" wrapText="1"/>
    </xf>
    <xf numFmtId="3" fontId="1" fillId="6" borderId="24" xfId="0" applyNumberFormat="1" applyFont="1" applyFill="1" applyBorder="1" applyAlignment="1">
      <alignment horizontal="right" wrapText="1"/>
    </xf>
    <xf numFmtId="0" fontId="3" fillId="0" borderId="25" xfId="0" applyFont="1" applyFill="1" applyBorder="1" applyAlignment="1">
      <alignment horizontal="justify" vertical="center" wrapText="1"/>
    </xf>
    <xf numFmtId="3" fontId="1" fillId="0" borderId="16" xfId="0" applyNumberFormat="1" applyFont="1" applyBorder="1" applyAlignment="1">
      <alignment horizontal="right" wrapText="1"/>
    </xf>
    <xf numFmtId="3" fontId="1" fillId="6" borderId="16" xfId="0" applyNumberFormat="1" applyFont="1" applyFill="1" applyBorder="1" applyAlignment="1">
      <alignment horizontal="right" wrapText="1"/>
    </xf>
    <xf numFmtId="3" fontId="1" fillId="0" borderId="16" xfId="0" applyNumberFormat="1" applyFont="1" applyFill="1" applyBorder="1" applyAlignment="1">
      <alignment horizontal="right" wrapText="1"/>
    </xf>
    <xf numFmtId="3" fontId="1" fillId="6" borderId="26" xfId="0" applyNumberFormat="1" applyFont="1" applyFill="1" applyBorder="1" applyAlignment="1">
      <alignment horizontal="right" wrapText="1"/>
    </xf>
    <xf numFmtId="0" fontId="1" fillId="0" borderId="27" xfId="0" applyFont="1" applyFill="1" applyBorder="1" applyAlignment="1">
      <alignment horizontal="justify" vertical="justify"/>
    </xf>
    <xf numFmtId="3" fontId="1" fillId="6" borderId="28" xfId="0" applyNumberFormat="1" applyFont="1" applyFill="1" applyBorder="1" applyAlignment="1">
      <alignment horizontal="right" wrapText="1"/>
    </xf>
    <xf numFmtId="3" fontId="1" fillId="6" borderId="29"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2" xfId="0" applyFont="1" applyFill="1" applyBorder="1" applyAlignment="1">
      <alignment horizontal="justify" vertical="center"/>
    </xf>
    <xf numFmtId="0" fontId="1" fillId="0" borderId="25" xfId="0" applyFont="1" applyFill="1" applyBorder="1" applyAlignment="1">
      <alignment horizontal="justify" vertical="center"/>
    </xf>
    <xf numFmtId="0" fontId="4" fillId="0" borderId="25" xfId="0" applyFont="1" applyFill="1" applyBorder="1" applyAlignment="1">
      <alignment horizontal="justify" vertical="center"/>
    </xf>
    <xf numFmtId="3" fontId="1" fillId="10" borderId="16" xfId="0" applyNumberFormat="1" applyFont="1" applyFill="1" applyBorder="1" applyAlignment="1">
      <alignment horizontal="right" wrapText="1"/>
    </xf>
    <xf numFmtId="3" fontId="1" fillId="10" borderId="26" xfId="0" applyNumberFormat="1" applyFont="1" applyFill="1" applyBorder="1" applyAlignment="1">
      <alignment horizontal="right" wrapText="1"/>
    </xf>
    <xf numFmtId="0" fontId="4" fillId="0" borderId="27" xfId="0" applyFont="1" applyFill="1" applyBorder="1" applyAlignment="1">
      <alignment horizontal="justify" vertical="center"/>
    </xf>
    <xf numFmtId="3" fontId="1" fillId="0" borderId="28" xfId="0" applyNumberFormat="1" applyFont="1" applyBorder="1" applyAlignment="1">
      <alignment horizontal="right" wrapText="1"/>
    </xf>
    <xf numFmtId="3" fontId="1" fillId="0" borderId="28" xfId="0" applyNumberFormat="1" applyFont="1" applyFill="1" applyBorder="1" applyAlignment="1">
      <alignment horizontal="right" wrapText="1"/>
    </xf>
    <xf numFmtId="0" fontId="0" fillId="0" borderId="0" xfId="0" applyFont="1" applyAlignment="1">
      <alignment horizontal="justify" vertical="justify"/>
    </xf>
    <xf numFmtId="0" fontId="1" fillId="9" borderId="23" xfId="0" applyFont="1" applyFill="1" applyBorder="1" applyAlignment="1">
      <alignment horizontal="center"/>
    </xf>
    <xf numFmtId="0" fontId="1" fillId="9" borderId="24" xfId="0" applyFont="1" applyFill="1" applyBorder="1" applyAlignment="1">
      <alignment horizontal="center"/>
    </xf>
    <xf numFmtId="0" fontId="1" fillId="9" borderId="40" xfId="0" applyFont="1" applyFill="1" applyBorder="1" applyAlignment="1">
      <alignment horizontal="center"/>
    </xf>
    <xf numFmtId="0" fontId="1" fillId="0" borderId="22" xfId="0" applyFont="1" applyFill="1" applyBorder="1" applyAlignment="1">
      <alignment horizontal="justify" vertical="center" wrapText="1"/>
    </xf>
    <xf numFmtId="164" fontId="1" fillId="6" borderId="23" xfId="0" applyNumberFormat="1" applyFont="1" applyFill="1" applyBorder="1" applyAlignment="1">
      <alignment horizontal="right" wrapText="1"/>
    </xf>
    <xf numFmtId="164" fontId="1" fillId="6" borderId="24" xfId="0" applyNumberFormat="1" applyFont="1" applyFill="1" applyBorder="1" applyAlignment="1">
      <alignment horizontal="right" wrapText="1"/>
    </xf>
    <xf numFmtId="0" fontId="1" fillId="0" borderId="25" xfId="0" applyFont="1" applyFill="1" applyBorder="1" applyAlignment="1">
      <alignment horizontal="justify" vertical="center" wrapText="1"/>
    </xf>
    <xf numFmtId="164" fontId="1" fillId="6" borderId="16" xfId="0" applyNumberFormat="1" applyFont="1" applyFill="1" applyBorder="1" applyAlignment="1">
      <alignment horizontal="right" wrapText="1"/>
    </xf>
    <xf numFmtId="164" fontId="1" fillId="6" borderId="26" xfId="0" applyNumberFormat="1" applyFont="1" applyFill="1" applyBorder="1" applyAlignment="1">
      <alignment horizontal="right" wrapText="1"/>
    </xf>
    <xf numFmtId="164" fontId="1" fillId="6" borderId="28"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3" xfId="0" applyFont="1" applyFill="1" applyBorder="1" applyAlignment="1">
      <alignment horizontal="center"/>
    </xf>
    <xf numFmtId="0" fontId="1" fillId="6" borderId="23" xfId="0" applyFont="1" applyFill="1" applyBorder="1" applyAlignment="1">
      <alignment horizontal="center"/>
    </xf>
    <xf numFmtId="0" fontId="1" fillId="6" borderId="24" xfId="0" applyFont="1" applyFill="1" applyBorder="1" applyAlignment="1">
      <alignment horizontal="center"/>
    </xf>
    <xf numFmtId="0" fontId="1" fillId="0" borderId="42" xfId="0" applyFont="1" applyFill="1" applyBorder="1" applyAlignment="1">
      <alignment horizontal="justify" vertical="center"/>
    </xf>
    <xf numFmtId="0" fontId="1" fillId="0" borderId="16" xfId="0" applyFont="1" applyFill="1" applyBorder="1" applyAlignment="1"/>
    <xf numFmtId="0" fontId="1" fillId="10" borderId="16" xfId="0" applyFont="1" applyFill="1" applyBorder="1" applyAlignment="1"/>
    <xf numFmtId="0" fontId="1" fillId="6" borderId="16" xfId="0" applyFont="1" applyFill="1" applyBorder="1" applyAlignment="1">
      <alignment horizontal="center"/>
    </xf>
    <xf numFmtId="0" fontId="1" fillId="6" borderId="26" xfId="0" applyFont="1" applyFill="1" applyBorder="1" applyAlignment="1">
      <alignment horizontal="center"/>
    </xf>
    <xf numFmtId="0" fontId="1" fillId="0" borderId="25" xfId="0" applyFont="1" applyBorder="1" applyAlignment="1">
      <alignment horizontal="justify" vertical="center" wrapText="1"/>
    </xf>
    <xf numFmtId="165" fontId="1" fillId="0" borderId="16" xfId="0" applyNumberFormat="1" applyFont="1" applyFill="1" applyBorder="1" applyAlignment="1">
      <alignment horizontal="right" vertical="center"/>
    </xf>
    <xf numFmtId="165" fontId="1" fillId="6" borderId="16" xfId="0" applyNumberFormat="1" applyFont="1" applyFill="1" applyBorder="1" applyAlignment="1">
      <alignment horizontal="right" vertical="center"/>
    </xf>
    <xf numFmtId="3" fontId="1" fillId="0" borderId="16" xfId="0" applyNumberFormat="1" applyFont="1" applyBorder="1" applyAlignment="1">
      <alignment horizontal="right" vertical="center"/>
    </xf>
    <xf numFmtId="165" fontId="1" fillId="6" borderId="26" xfId="0" applyNumberFormat="1" applyFont="1" applyFill="1" applyBorder="1" applyAlignment="1">
      <alignment horizontal="right" vertical="center"/>
    </xf>
    <xf numFmtId="0" fontId="1" fillId="0" borderId="25" xfId="0" applyFont="1" applyBorder="1" applyAlignment="1">
      <alignment horizontal="justify" vertical="top"/>
    </xf>
    <xf numFmtId="0" fontId="1" fillId="0" borderId="25" xfId="0" applyFont="1" applyBorder="1" applyAlignment="1">
      <alignment horizontal="justify" vertical="center"/>
    </xf>
    <xf numFmtId="0" fontId="1" fillId="0" borderId="25" xfId="0" applyFont="1" applyFill="1" applyBorder="1" applyAlignment="1">
      <alignment horizontal="justify" vertical="top"/>
    </xf>
    <xf numFmtId="0" fontId="4" fillId="0" borderId="27" xfId="0" applyFont="1" applyFill="1" applyBorder="1" applyAlignment="1">
      <alignment horizontal="left" vertical="center" wrapText="1"/>
    </xf>
    <xf numFmtId="3" fontId="1" fillId="10" borderId="28" xfId="0" applyNumberFormat="1" applyFont="1" applyFill="1" applyBorder="1" applyAlignment="1">
      <alignment horizontal="right" vertical="center"/>
    </xf>
    <xf numFmtId="165" fontId="1" fillId="10" borderId="28" xfId="0" applyNumberFormat="1" applyFont="1" applyFill="1" applyBorder="1" applyAlignment="1">
      <alignment horizontal="right" vertical="center"/>
    </xf>
    <xf numFmtId="165" fontId="1" fillId="6" borderId="28" xfId="0" applyNumberFormat="1" applyFont="1" applyFill="1" applyBorder="1" applyAlignment="1">
      <alignment horizontal="right" vertical="center"/>
    </xf>
    <xf numFmtId="165" fontId="1" fillId="6" borderId="29" xfId="0" applyNumberFormat="1" applyFont="1" applyFill="1" applyBorder="1" applyAlignment="1">
      <alignment horizontal="right" vertical="center"/>
    </xf>
    <xf numFmtId="0" fontId="3" fillId="3" borderId="6" xfId="0" applyFont="1" applyFill="1" applyBorder="1" applyAlignment="1">
      <alignment horizontal="center"/>
    </xf>
    <xf numFmtId="0" fontId="1" fillId="0" borderId="22" xfId="0" applyFont="1" applyFill="1" applyBorder="1" applyAlignment="1">
      <alignment vertical="center" wrapText="1"/>
    </xf>
    <xf numFmtId="0" fontId="0" fillId="0" borderId="23" xfId="0" applyFont="1" applyBorder="1"/>
    <xf numFmtId="0" fontId="0" fillId="6" borderId="23" xfId="0" applyFont="1" applyFill="1" applyBorder="1"/>
    <xf numFmtId="0" fontId="0" fillId="6" borderId="24" xfId="0" applyFont="1" applyFill="1" applyBorder="1"/>
    <xf numFmtId="0" fontId="4" fillId="0" borderId="25" xfId="0" applyFont="1" applyFill="1" applyBorder="1" applyAlignment="1">
      <alignment horizontal="left" vertical="center" wrapText="1"/>
    </xf>
    <xf numFmtId="0" fontId="0" fillId="0" borderId="16" xfId="0" applyFont="1" applyBorder="1"/>
    <xf numFmtId="0" fontId="1" fillId="6" borderId="16" xfId="0" applyFont="1" applyFill="1" applyBorder="1" applyAlignment="1">
      <alignment vertical="justify"/>
    </xf>
    <xf numFmtId="0" fontId="1" fillId="6" borderId="26" xfId="0" applyFont="1" applyFill="1" applyBorder="1" applyAlignment="1">
      <alignment vertical="justify"/>
    </xf>
    <xf numFmtId="0" fontId="1" fillId="10" borderId="28" xfId="0" applyFont="1" applyFill="1" applyBorder="1" applyAlignment="1">
      <alignment horizontal="center" vertical="center"/>
    </xf>
    <xf numFmtId="0" fontId="1" fillId="10" borderId="28" xfId="0" applyFont="1" applyFill="1" applyBorder="1" applyAlignment="1">
      <alignment vertical="justify"/>
    </xf>
    <xf numFmtId="0" fontId="1" fillId="10" borderId="29" xfId="0" applyFont="1" applyFill="1" applyBorder="1" applyAlignment="1">
      <alignment vertical="justify"/>
    </xf>
    <xf numFmtId="0" fontId="3" fillId="11" borderId="30" xfId="0" applyFont="1" applyFill="1" applyBorder="1" applyAlignment="1"/>
    <xf numFmtId="0" fontId="3" fillId="11" borderId="31"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2" xfId="0" applyFont="1" applyBorder="1" applyAlignment="1">
      <alignment horizontal="justify" vertical="center"/>
    </xf>
    <xf numFmtId="0" fontId="1" fillId="0" borderId="23" xfId="0" applyFont="1" applyBorder="1" applyAlignment="1">
      <alignment horizontal="justify" vertical="justify"/>
    </xf>
    <xf numFmtId="0" fontId="1" fillId="0" borderId="16" xfId="0" applyFont="1" applyBorder="1" applyAlignment="1">
      <alignment horizontal="justify" vertical="justify"/>
    </xf>
    <xf numFmtId="3" fontId="1" fillId="6" borderId="16" xfId="0" applyNumberFormat="1" applyFont="1" applyFill="1" applyBorder="1"/>
    <xf numFmtId="3" fontId="1" fillId="6" borderId="26" xfId="0" applyNumberFormat="1" applyFont="1" applyFill="1" applyBorder="1"/>
    <xf numFmtId="0" fontId="1" fillId="0" borderId="25" xfId="0" applyFont="1" applyBorder="1" applyAlignment="1">
      <alignment horizontal="left" vertical="center" wrapText="1"/>
    </xf>
    <xf numFmtId="0" fontId="1" fillId="6" borderId="16" xfId="0" applyFont="1" applyFill="1" applyBorder="1" applyAlignment="1">
      <alignment horizontal="justify" vertical="justify"/>
    </xf>
    <xf numFmtId="3" fontId="1" fillId="10" borderId="16" xfId="0" applyNumberFormat="1" applyFont="1" applyFill="1" applyBorder="1" applyAlignment="1">
      <alignment horizontal="right" vertical="center"/>
    </xf>
    <xf numFmtId="3" fontId="1" fillId="10" borderId="26"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27" xfId="0" applyFont="1" applyFill="1" applyBorder="1" applyAlignment="1">
      <alignment horizontal="justify" vertical="center"/>
    </xf>
    <xf numFmtId="0" fontId="1" fillId="0" borderId="28" xfId="0" applyFont="1" applyBorder="1" applyAlignment="1">
      <alignment horizontal="justify" vertical="justify"/>
    </xf>
    <xf numFmtId="0" fontId="3" fillId="0" borderId="36"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2" xfId="0" applyFont="1" applyFill="1" applyBorder="1" applyAlignment="1">
      <alignment horizontal="left" vertical="center" wrapText="1"/>
    </xf>
    <xf numFmtId="165" fontId="1" fillId="0" borderId="23" xfId="0" applyNumberFormat="1" applyFont="1" applyBorder="1" applyAlignment="1">
      <alignment horizontal="right" vertical="center"/>
    </xf>
    <xf numFmtId="165" fontId="1" fillId="6" borderId="23" xfId="0" applyNumberFormat="1" applyFont="1" applyFill="1" applyBorder="1" applyAlignment="1">
      <alignment horizontal="right" vertical="center"/>
    </xf>
    <xf numFmtId="165" fontId="1" fillId="13" borderId="23" xfId="0" applyNumberFormat="1" applyFont="1" applyFill="1" applyBorder="1" applyAlignment="1">
      <alignment horizontal="right" vertical="center"/>
    </xf>
    <xf numFmtId="165" fontId="1" fillId="6" borderId="24" xfId="0" applyNumberFormat="1" applyFont="1" applyFill="1" applyBorder="1" applyAlignment="1">
      <alignment horizontal="right" vertical="center"/>
    </xf>
    <xf numFmtId="0" fontId="0" fillId="0" borderId="0" xfId="0" applyFont="1" applyAlignment="1"/>
    <xf numFmtId="165" fontId="1" fillId="0" borderId="26" xfId="0" applyNumberFormat="1" applyFont="1" applyFill="1" applyBorder="1" applyAlignment="1">
      <alignment horizontal="right" vertical="center"/>
    </xf>
    <xf numFmtId="165" fontId="1" fillId="0" borderId="16" xfId="0" applyNumberFormat="1" applyFont="1" applyBorder="1" applyAlignment="1">
      <alignment horizontal="right" vertical="center"/>
    </xf>
    <xf numFmtId="165" fontId="1" fillId="13" borderId="16" xfId="0" applyNumberFormat="1" applyFont="1" applyFill="1" applyBorder="1" applyAlignment="1">
      <alignment horizontal="right" vertical="center"/>
    </xf>
    <xf numFmtId="0" fontId="1" fillId="0" borderId="16" xfId="0" applyFont="1" applyFill="1" applyBorder="1" applyAlignment="1">
      <alignment vertical="justify"/>
    </xf>
    <xf numFmtId="0" fontId="1" fillId="0" borderId="25" xfId="0" applyFont="1" applyFill="1" applyBorder="1" applyAlignment="1">
      <alignment horizontal="left" vertical="center" wrapText="1"/>
    </xf>
    <xf numFmtId="165" fontId="1" fillId="0" borderId="28" xfId="0" applyNumberFormat="1" applyFont="1" applyBorder="1" applyAlignment="1">
      <alignment horizontal="right" vertical="center"/>
    </xf>
    <xf numFmtId="165" fontId="1" fillId="13" borderId="28"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3" xfId="0" applyFont="1" applyFill="1" applyBorder="1" applyAlignment="1">
      <alignment vertical="center"/>
    </xf>
    <xf numFmtId="0" fontId="3" fillId="0" borderId="23" xfId="0" applyFont="1" applyFill="1" applyBorder="1" applyAlignment="1">
      <alignment horizontal="center" vertical="center"/>
    </xf>
    <xf numFmtId="0" fontId="0" fillId="0" borderId="0" xfId="0" applyFont="1" applyFill="1"/>
    <xf numFmtId="0" fontId="3" fillId="0" borderId="16" xfId="0" applyFont="1" applyFill="1" applyBorder="1" applyAlignment="1">
      <alignment vertical="center"/>
    </xf>
    <xf numFmtId="0" fontId="3" fillId="0" borderId="16" xfId="0" applyFont="1" applyFill="1" applyBorder="1" applyAlignment="1">
      <alignment horizontal="center" vertical="center"/>
    </xf>
    <xf numFmtId="165" fontId="5" fillId="6" borderId="16" xfId="0" applyNumberFormat="1" applyFont="1" applyFill="1" applyBorder="1" applyAlignment="1">
      <alignment horizontal="justify" vertical="justify"/>
    </xf>
    <xf numFmtId="0" fontId="4" fillId="0" borderId="0" xfId="0" applyFont="1"/>
    <xf numFmtId="0" fontId="3" fillId="5" borderId="6" xfId="0" applyFont="1" applyFill="1" applyBorder="1" applyAlignment="1">
      <alignment horizontal="center"/>
    </xf>
    <xf numFmtId="3" fontId="1" fillId="0" borderId="45" xfId="0" applyNumberFormat="1" applyFont="1" applyBorder="1" applyAlignment="1">
      <alignment horizontal="center"/>
    </xf>
    <xf numFmtId="165" fontId="1" fillId="6" borderId="16" xfId="0" applyNumberFormat="1" applyFont="1" applyFill="1" applyBorder="1"/>
    <xf numFmtId="165" fontId="1" fillId="0" borderId="16" xfId="0" applyNumberFormat="1" applyFont="1" applyFill="1" applyBorder="1"/>
    <xf numFmtId="165" fontId="1" fillId="6" borderId="26" xfId="0" applyNumberFormat="1" applyFont="1" applyFill="1" applyBorder="1"/>
    <xf numFmtId="0" fontId="1" fillId="0" borderId="46" xfId="0" applyFont="1" applyFill="1" applyBorder="1" applyAlignment="1">
      <alignment horizontal="justify" vertical="center"/>
    </xf>
    <xf numFmtId="0" fontId="1" fillId="8" borderId="6" xfId="0" applyFont="1" applyFill="1" applyBorder="1" applyAlignment="1">
      <alignment horizontal="center"/>
    </xf>
    <xf numFmtId="0" fontId="1" fillId="0" borderId="27" xfId="0" applyFont="1" applyBorder="1" applyAlignment="1">
      <alignment horizontal="justify" vertical="center"/>
    </xf>
    <xf numFmtId="49" fontId="1" fillId="0" borderId="28" xfId="0" applyNumberFormat="1" applyFont="1" applyBorder="1" applyAlignment="1">
      <alignment horizontal="center" vertical="center"/>
    </xf>
    <xf numFmtId="49" fontId="1" fillId="0" borderId="29" xfId="0" applyNumberFormat="1" applyFont="1" applyBorder="1" applyAlignment="1">
      <alignment horizontal="center" vertical="center"/>
    </xf>
    <xf numFmtId="0" fontId="1" fillId="14" borderId="6" xfId="0" applyFont="1" applyFill="1" applyBorder="1" applyAlignment="1">
      <alignment horizontal="center"/>
    </xf>
    <xf numFmtId="0" fontId="1" fillId="0" borderId="50" xfId="0" applyFont="1" applyBorder="1" applyAlignment="1">
      <alignment vertical="center"/>
    </xf>
    <xf numFmtId="0" fontId="1" fillId="0" borderId="16" xfId="0" applyFont="1" applyBorder="1" applyAlignment="1">
      <alignment vertical="center"/>
    </xf>
    <xf numFmtId="0" fontId="1" fillId="6" borderId="28" xfId="0" applyFont="1" applyFill="1" applyBorder="1" applyAlignment="1">
      <alignment vertical="center"/>
    </xf>
    <xf numFmtId="0" fontId="1" fillId="6" borderId="29" xfId="0" applyFont="1" applyFill="1" applyBorder="1" applyAlignment="1">
      <alignment vertical="center"/>
    </xf>
    <xf numFmtId="0" fontId="3" fillId="15" borderId="33" xfId="0" applyFont="1" applyFill="1" applyBorder="1" applyAlignment="1">
      <alignment horizontal="center" vertical="center"/>
    </xf>
    <xf numFmtId="0" fontId="3" fillId="15" borderId="30" xfId="0" applyFont="1" applyFill="1" applyBorder="1" applyAlignment="1">
      <alignment vertical="center"/>
    </xf>
    <xf numFmtId="0" fontId="3" fillId="15" borderId="32" xfId="0" applyFont="1" applyFill="1" applyBorder="1" applyAlignment="1">
      <alignment vertical="center"/>
    </xf>
    <xf numFmtId="0" fontId="3" fillId="15" borderId="6" xfId="0" applyFont="1" applyFill="1" applyBorder="1" applyAlignment="1">
      <alignment horizontal="center"/>
    </xf>
    <xf numFmtId="0" fontId="7" fillId="0" borderId="22" xfId="0" applyFont="1" applyBorder="1" applyAlignment="1">
      <alignment vertical="center"/>
    </xf>
    <xf numFmtId="0" fontId="0" fillId="0" borderId="0" xfId="0" applyFont="1" applyAlignment="1">
      <alignment vertical="center"/>
    </xf>
    <xf numFmtId="0" fontId="7" fillId="0" borderId="27" xfId="0" applyFont="1" applyBorder="1" applyAlignment="1">
      <alignment vertical="center"/>
    </xf>
    <xf numFmtId="0" fontId="7" fillId="0" borderId="22" xfId="0" applyFont="1" applyFill="1" applyBorder="1" applyAlignment="1">
      <alignment vertical="center"/>
    </xf>
    <xf numFmtId="0" fontId="4" fillId="0" borderId="51" xfId="0" applyFont="1" applyFill="1" applyBorder="1" applyAlignment="1">
      <alignment vertical="center"/>
    </xf>
    <xf numFmtId="0" fontId="4" fillId="10" borderId="51" xfId="0" applyFont="1" applyFill="1" applyBorder="1" applyAlignment="1">
      <alignment vertical="center"/>
    </xf>
    <xf numFmtId="0" fontId="4" fillId="10" borderId="40"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3" fontId="1" fillId="10" borderId="23" xfId="0" applyNumberFormat="1" applyFont="1" applyFill="1" applyBorder="1" applyAlignment="1">
      <alignment vertical="center"/>
    </xf>
    <xf numFmtId="0" fontId="1" fillId="0" borderId="23" xfId="0" applyFont="1" applyBorder="1" applyAlignment="1">
      <alignment vertical="center"/>
    </xf>
    <xf numFmtId="0" fontId="1" fillId="6" borderId="23" xfId="0" applyFont="1" applyFill="1" applyBorder="1" applyAlignment="1">
      <alignment vertical="center"/>
    </xf>
    <xf numFmtId="0" fontId="1" fillId="10" borderId="16" xfId="0" applyFont="1" applyFill="1" applyBorder="1" applyAlignment="1">
      <alignment vertical="center"/>
    </xf>
    <xf numFmtId="0" fontId="1" fillId="6" borderId="16" xfId="0" applyFont="1" applyFill="1" applyBorder="1" applyAlignment="1">
      <alignment vertical="center"/>
    </xf>
    <xf numFmtId="0" fontId="1" fillId="10" borderId="28" xfId="0" applyFont="1" applyFill="1" applyBorder="1" applyAlignment="1">
      <alignment vertical="center"/>
    </xf>
    <xf numFmtId="0" fontId="1" fillId="0" borderId="28" xfId="0" applyFont="1" applyBorder="1" applyAlignment="1">
      <alignment vertical="center"/>
    </xf>
    <xf numFmtId="0" fontId="1" fillId="0" borderId="23" xfId="0" applyFont="1" applyFill="1" applyBorder="1" applyAlignment="1">
      <alignment vertical="center"/>
    </xf>
    <xf numFmtId="0" fontId="1" fillId="6" borderId="24" xfId="0" applyFont="1" applyFill="1" applyBorder="1" applyAlignment="1">
      <alignment vertical="center"/>
    </xf>
    <xf numFmtId="0" fontId="1" fillId="0" borderId="16" xfId="0" applyFont="1" applyFill="1" applyBorder="1" applyAlignment="1">
      <alignment vertical="center"/>
    </xf>
    <xf numFmtId="0" fontId="1" fillId="6" borderId="26" xfId="0" applyFont="1" applyFill="1" applyBorder="1" applyAlignment="1">
      <alignment vertical="center"/>
    </xf>
    <xf numFmtId="0" fontId="1" fillId="0" borderId="28" xfId="0" applyFont="1" applyFill="1" applyBorder="1" applyAlignment="1">
      <alignment vertical="center"/>
    </xf>
    <xf numFmtId="0" fontId="1" fillId="10" borderId="52" xfId="0" applyFont="1" applyFill="1" applyBorder="1" applyAlignment="1">
      <alignment vertical="center"/>
    </xf>
    <xf numFmtId="0" fontId="1" fillId="0" borderId="52" xfId="0" applyFont="1" applyBorder="1" applyAlignment="1">
      <alignment vertical="center"/>
    </xf>
    <xf numFmtId="0" fontId="1" fillId="6" borderId="52" xfId="0" applyFont="1" applyFill="1" applyBorder="1" applyAlignment="1">
      <alignment vertical="center"/>
    </xf>
    <xf numFmtId="0" fontId="1" fillId="6" borderId="53" xfId="0" applyFont="1" applyFill="1" applyBorder="1" applyAlignment="1">
      <alignment vertical="center"/>
    </xf>
    <xf numFmtId="0" fontId="1" fillId="16" borderId="6" xfId="0" applyFont="1" applyFill="1" applyBorder="1" applyAlignment="1">
      <alignment horizontal="center"/>
    </xf>
    <xf numFmtId="0" fontId="1" fillId="0" borderId="54" xfId="0" applyFont="1" applyBorder="1" applyAlignment="1">
      <alignment horizontal="justify" vertical="center"/>
    </xf>
    <xf numFmtId="0" fontId="1" fillId="0" borderId="51" xfId="0" applyFont="1" applyBorder="1" applyAlignment="1">
      <alignment horizontal="right" vertical="center"/>
    </xf>
    <xf numFmtId="0" fontId="1" fillId="6" borderId="51" xfId="0" applyFont="1" applyFill="1" applyBorder="1" applyAlignment="1">
      <alignment horizontal="right" vertical="center"/>
    </xf>
    <xf numFmtId="0" fontId="1" fillId="6" borderId="40" xfId="0" applyFont="1" applyFill="1" applyBorder="1" applyAlignment="1">
      <alignment horizontal="right" vertical="center"/>
    </xf>
    <xf numFmtId="0" fontId="1" fillId="0" borderId="0" xfId="0" applyFont="1"/>
    <xf numFmtId="49" fontId="1" fillId="0" borderId="16" xfId="0" applyNumberFormat="1" applyFont="1" applyBorder="1" applyAlignment="1">
      <alignment horizontal="justify" vertical="justify"/>
    </xf>
    <xf numFmtId="0" fontId="1" fillId="0" borderId="6" xfId="0" applyFont="1" applyBorder="1"/>
    <xf numFmtId="0" fontId="1" fillId="0" borderId="57" xfId="0" applyFont="1" applyBorder="1"/>
    <xf numFmtId="0" fontId="1" fillId="0" borderId="60" xfId="0" applyFont="1" applyBorder="1"/>
    <xf numFmtId="49" fontId="1" fillId="0" borderId="62" xfId="0" applyNumberFormat="1" applyFont="1" applyBorder="1"/>
    <xf numFmtId="0" fontId="1" fillId="0" borderId="50" xfId="0" applyFont="1" applyBorder="1"/>
    <xf numFmtId="49" fontId="1" fillId="0" borderId="17" xfId="0" applyNumberFormat="1" applyFont="1" applyBorder="1"/>
    <xf numFmtId="0" fontId="1" fillId="0" borderId="26" xfId="0" applyFont="1" applyBorder="1" applyAlignment="1">
      <alignment horizontal="left"/>
    </xf>
    <xf numFmtId="3" fontId="1" fillId="13" borderId="28" xfId="0" applyNumberFormat="1" applyFont="1" applyFill="1" applyBorder="1"/>
    <xf numFmtId="3" fontId="1" fillId="13" borderId="23" xfId="0" applyNumberFormat="1" applyFont="1" applyFill="1" applyBorder="1"/>
    <xf numFmtId="49" fontId="1" fillId="13" borderId="62" xfId="0" applyNumberFormat="1" applyFont="1" applyFill="1" applyBorder="1"/>
    <xf numFmtId="3" fontId="1" fillId="13" borderId="29" xfId="0" applyNumberFormat="1" applyFont="1" applyFill="1" applyBorder="1"/>
    <xf numFmtId="0" fontId="3" fillId="13" borderId="22" xfId="0" applyFont="1" applyFill="1" applyBorder="1" applyAlignment="1">
      <alignment wrapText="1"/>
    </xf>
    <xf numFmtId="3" fontId="1" fillId="13" borderId="23" xfId="0" applyNumberFormat="1" applyFont="1" applyFill="1" applyBorder="1" applyAlignment="1">
      <alignment horizontal="center"/>
    </xf>
    <xf numFmtId="3" fontId="1" fillId="13" borderId="24" xfId="0" applyNumberFormat="1" applyFont="1" applyFill="1" applyBorder="1" applyAlignment="1">
      <alignment horizontal="center"/>
    </xf>
    <xf numFmtId="0" fontId="3" fillId="13" borderId="27" xfId="0" applyFont="1" applyFill="1" applyBorder="1" applyAlignment="1">
      <alignment wrapText="1"/>
    </xf>
    <xf numFmtId="3" fontId="1" fillId="13" borderId="28" xfId="0" applyNumberFormat="1" applyFont="1" applyFill="1" applyBorder="1" applyAlignment="1">
      <alignment horizontal="center"/>
    </xf>
    <xf numFmtId="3" fontId="1" fillId="13" borderId="29" xfId="0" applyNumberFormat="1" applyFont="1" applyFill="1" applyBorder="1" applyAlignment="1">
      <alignment horizontal="center"/>
    </xf>
    <xf numFmtId="0" fontId="3" fillId="13" borderId="36" xfId="0" applyFont="1" applyFill="1" applyBorder="1" applyAlignment="1">
      <alignment wrapText="1"/>
    </xf>
    <xf numFmtId="3" fontId="1" fillId="13" borderId="36" xfId="0" applyNumberFormat="1" applyFont="1" applyFill="1" applyBorder="1"/>
    <xf numFmtId="49" fontId="1" fillId="13" borderId="0" xfId="0" applyNumberFormat="1" applyFont="1" applyFill="1"/>
    <xf numFmtId="0" fontId="1" fillId="13" borderId="0" xfId="0" applyFont="1" applyFill="1" applyBorder="1"/>
    <xf numFmtId="0" fontId="3" fillId="13" borderId="6" xfId="0" applyFont="1" applyFill="1" applyBorder="1" applyAlignment="1">
      <alignment horizontal="center" wrapText="1"/>
    </xf>
    <xf numFmtId="49" fontId="3" fillId="13" borderId="6" xfId="0" applyNumberFormat="1" applyFont="1" applyFill="1" applyBorder="1" applyAlignment="1">
      <alignment horizontal="center" vertical="center" wrapText="1"/>
    </xf>
    <xf numFmtId="0" fontId="1" fillId="13" borderId="6" xfId="0" applyNumberFormat="1" applyFont="1" applyFill="1" applyBorder="1" applyAlignment="1">
      <alignment horizontal="center" vertical="center" wrapText="1"/>
    </xf>
    <xf numFmtId="3" fontId="1" fillId="13" borderId="24" xfId="0" applyNumberFormat="1" applyFont="1" applyFill="1" applyBorder="1"/>
    <xf numFmtId="0" fontId="3" fillId="13" borderId="34" xfId="0" applyFont="1" applyFill="1" applyBorder="1" applyAlignment="1">
      <alignment wrapText="1"/>
    </xf>
    <xf numFmtId="3" fontId="1" fillId="13" borderId="0" xfId="0" applyNumberFormat="1" applyFont="1" applyFill="1" applyBorder="1"/>
    <xf numFmtId="0" fontId="1" fillId="13" borderId="0" xfId="0" applyFont="1" applyFill="1"/>
    <xf numFmtId="3" fontId="1" fillId="13" borderId="16" xfId="0" applyNumberFormat="1" applyFont="1" applyFill="1" applyBorder="1"/>
    <xf numFmtId="3" fontId="1" fillId="13" borderId="23" xfId="0" applyNumberFormat="1" applyFont="1" applyFill="1" applyBorder="1" applyAlignment="1">
      <alignment horizontal="right" wrapText="1"/>
    </xf>
    <xf numFmtId="3" fontId="1" fillId="13" borderId="16" xfId="0" applyNumberFormat="1" applyFont="1" applyFill="1" applyBorder="1" applyAlignment="1">
      <alignment horizontal="right" wrapText="1"/>
    </xf>
    <xf numFmtId="0" fontId="1" fillId="13" borderId="16" xfId="0" applyFont="1" applyFill="1" applyBorder="1" applyAlignment="1">
      <alignment horizontal="center"/>
    </xf>
    <xf numFmtId="3" fontId="1" fillId="13" borderId="16" xfId="0" applyNumberFormat="1" applyFont="1" applyFill="1" applyBorder="1" applyAlignment="1">
      <alignment horizontal="right" vertical="center"/>
    </xf>
    <xf numFmtId="0" fontId="1" fillId="13" borderId="50" xfId="0" applyFont="1" applyFill="1" applyBorder="1" applyAlignment="1">
      <alignment vertical="center"/>
    </xf>
    <xf numFmtId="0" fontId="1" fillId="13" borderId="16" xfId="0" applyFont="1" applyFill="1" applyBorder="1" applyAlignment="1">
      <alignment vertical="center"/>
    </xf>
    <xf numFmtId="49" fontId="1" fillId="0" borderId="56" xfId="0" applyNumberFormat="1" applyFont="1" applyFill="1" applyBorder="1" applyAlignment="1">
      <alignment horizontal="left" vertical="justify"/>
    </xf>
    <xf numFmtId="49" fontId="1" fillId="0" borderId="59" xfId="0" applyNumberFormat="1" applyFont="1" applyFill="1" applyBorder="1" applyAlignment="1">
      <alignment horizontal="left" vertical="justify"/>
    </xf>
    <xf numFmtId="49" fontId="1" fillId="0" borderId="61" xfId="0" applyNumberFormat="1" applyFont="1" applyFill="1" applyBorder="1" applyAlignment="1">
      <alignment horizontal="left" vertical="justify"/>
    </xf>
    <xf numFmtId="3" fontId="1" fillId="10" borderId="24" xfId="0" applyNumberFormat="1" applyFont="1" applyFill="1" applyBorder="1" applyAlignment="1">
      <alignment horizontal="center"/>
    </xf>
    <xf numFmtId="3" fontId="1" fillId="0" borderId="16" xfId="0" applyNumberFormat="1" applyFont="1" applyFill="1" applyBorder="1"/>
    <xf numFmtId="0" fontId="0" fillId="0" borderId="16" xfId="0" applyFont="1" applyFill="1" applyBorder="1"/>
    <xf numFmtId="164" fontId="1" fillId="6" borderId="16" xfId="0" applyNumberFormat="1" applyFont="1" applyFill="1" applyBorder="1"/>
    <xf numFmtId="164" fontId="1" fillId="6" borderId="26" xfId="0" applyNumberFormat="1" applyFont="1" applyFill="1" applyBorder="1"/>
    <xf numFmtId="165" fontId="1" fillId="10" borderId="16" xfId="0" applyNumberFormat="1" applyFont="1" applyFill="1" applyBorder="1" applyAlignment="1">
      <alignment horizontal="right" vertical="center"/>
    </xf>
    <xf numFmtId="166" fontId="4" fillId="10" borderId="23" xfId="0" applyNumberFormat="1" applyFont="1" applyFill="1" applyBorder="1" applyAlignment="1">
      <alignment vertical="center"/>
    </xf>
    <xf numFmtId="166" fontId="4" fillId="10" borderId="24" xfId="0" applyNumberFormat="1" applyFont="1" applyFill="1" applyBorder="1" applyAlignment="1">
      <alignment vertical="center"/>
    </xf>
    <xf numFmtId="166" fontId="4" fillId="10" borderId="28" xfId="0" applyNumberFormat="1" applyFont="1" applyFill="1" applyBorder="1" applyAlignment="1">
      <alignment vertical="center"/>
    </xf>
    <xf numFmtId="166" fontId="4" fillId="10" borderId="29" xfId="0" applyNumberFormat="1" applyFont="1" applyFill="1" applyBorder="1" applyAlignment="1">
      <alignment vertical="center"/>
    </xf>
    <xf numFmtId="0" fontId="1" fillId="13" borderId="23" xfId="0" applyFont="1" applyFill="1" applyBorder="1" applyAlignment="1">
      <alignment horizontal="center"/>
    </xf>
    <xf numFmtId="0" fontId="3" fillId="5" borderId="37" xfId="0" applyFont="1" applyFill="1" applyBorder="1" applyAlignment="1">
      <alignment horizontal="center" vertical="center"/>
    </xf>
    <xf numFmtId="0" fontId="3" fillId="5" borderId="39" xfId="0" applyFont="1" applyFill="1" applyBorder="1" applyAlignment="1">
      <alignment horizontal="center" vertical="center"/>
    </xf>
    <xf numFmtId="0" fontId="1" fillId="5" borderId="39"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5" xfId="0" applyFont="1" applyFill="1" applyBorder="1" applyAlignment="1">
      <alignment horizontal="center" vertical="center"/>
    </xf>
    <xf numFmtId="0" fontId="1" fillId="16" borderId="41" xfId="0" applyFont="1" applyFill="1" applyBorder="1" applyAlignment="1">
      <alignment horizontal="center" vertical="center"/>
    </xf>
    <xf numFmtId="0" fontId="1" fillId="16" borderId="30"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2" xfId="0" applyFont="1" applyFill="1" applyBorder="1" applyAlignment="1">
      <alignment horizontal="center" vertical="center"/>
    </xf>
    <xf numFmtId="0" fontId="3" fillId="0" borderId="0" xfId="0" applyFont="1" applyBorder="1" applyAlignment="1">
      <alignment horizontal="justify" vertical="top"/>
    </xf>
    <xf numFmtId="0" fontId="1" fillId="0" borderId="0" xfId="0" applyFont="1"/>
    <xf numFmtId="0" fontId="1" fillId="5" borderId="6" xfId="0" applyFont="1" applyFill="1" applyBorder="1" applyAlignment="1">
      <alignment horizontal="center" vertical="center"/>
    </xf>
    <xf numFmtId="0" fontId="1" fillId="5" borderId="30" xfId="0" applyFont="1" applyFill="1" applyBorder="1" applyAlignment="1">
      <alignment horizont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5" xfId="0" applyFont="1" applyFill="1" applyBorder="1" applyAlignment="1">
      <alignment horizontal="center" vertical="center"/>
    </xf>
    <xf numFmtId="0" fontId="3" fillId="15" borderId="41" xfId="0" applyFont="1" applyFill="1" applyBorder="1" applyAlignment="1">
      <alignment horizontal="center" vertical="center"/>
    </xf>
    <xf numFmtId="0" fontId="3" fillId="15" borderId="30" xfId="0" applyFont="1" applyFill="1" applyBorder="1" applyAlignment="1">
      <alignment horizontal="center" vertical="center"/>
    </xf>
    <xf numFmtId="0" fontId="3" fillId="15" borderId="31" xfId="0" applyFont="1" applyFill="1" applyBorder="1" applyAlignment="1">
      <alignment horizontal="center" vertical="center"/>
    </xf>
    <xf numFmtId="0" fontId="3" fillId="15" borderId="32" xfId="0" applyFont="1" applyFill="1" applyBorder="1" applyAlignment="1">
      <alignment horizontal="center" vertical="center"/>
    </xf>
    <xf numFmtId="0" fontId="1" fillId="0" borderId="6" xfId="0" applyFont="1" applyBorder="1" applyAlignment="1">
      <alignment horizontal="center"/>
    </xf>
    <xf numFmtId="0" fontId="3" fillId="14" borderId="33" xfId="0" applyFont="1" applyFill="1" applyBorder="1" applyAlignment="1">
      <alignment horizontal="justify" vertical="justify"/>
    </xf>
    <xf numFmtId="0" fontId="3" fillId="14" borderId="37"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30" xfId="0" applyFont="1" applyFill="1" applyBorder="1" applyAlignment="1">
      <alignment horizontal="center"/>
    </xf>
    <xf numFmtId="3" fontId="1" fillId="10" borderId="47" xfId="0" applyNumberFormat="1" applyFont="1" applyFill="1" applyBorder="1" applyAlignment="1">
      <alignment horizontal="center"/>
    </xf>
    <xf numFmtId="3" fontId="1" fillId="10" borderId="48" xfId="0" applyNumberFormat="1" applyFont="1" applyFill="1" applyBorder="1" applyAlignment="1">
      <alignment horizontal="center"/>
    </xf>
    <xf numFmtId="3" fontId="1" fillId="10" borderId="49" xfId="0" applyNumberFormat="1" applyFont="1" applyFill="1" applyBorder="1" applyAlignment="1">
      <alignment horizontal="center"/>
    </xf>
    <xf numFmtId="0" fontId="3" fillId="5" borderId="6" xfId="0" applyFont="1" applyFill="1" applyBorder="1" applyAlignment="1">
      <alignment horizontal="center" vertical="center"/>
    </xf>
    <xf numFmtId="3" fontId="1" fillId="0" borderId="43" xfId="0" applyNumberFormat="1" applyFont="1" applyBorder="1" applyAlignment="1">
      <alignment horizontal="center"/>
    </xf>
    <xf numFmtId="3" fontId="1" fillId="0" borderId="44" xfId="0" applyNumberFormat="1" applyFont="1" applyBorder="1" applyAlignment="1">
      <alignment horizontal="center"/>
    </xf>
    <xf numFmtId="3" fontId="1" fillId="0" borderId="23" xfId="0" applyNumberFormat="1" applyFont="1" applyBorder="1" applyAlignment="1">
      <alignment horizontal="center"/>
    </xf>
    <xf numFmtId="3" fontId="1" fillId="0" borderId="24" xfId="0" applyNumberFormat="1" applyFont="1" applyBorder="1" applyAlignment="1">
      <alignment horizontal="center"/>
    </xf>
    <xf numFmtId="0" fontId="3" fillId="5" borderId="33"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0" fontId="3" fillId="12" borderId="35" xfId="0" applyFont="1" applyFill="1" applyBorder="1" applyAlignment="1">
      <alignment horizontal="center" vertical="center"/>
    </xf>
    <xf numFmtId="0" fontId="3" fillId="12" borderId="36" xfId="0" applyFont="1" applyFill="1" applyBorder="1" applyAlignment="1">
      <alignment horizontal="center" vertical="center"/>
    </xf>
    <xf numFmtId="0" fontId="3" fillId="12" borderId="41" xfId="0" applyFont="1" applyFill="1" applyBorder="1" applyAlignment="1">
      <alignment horizontal="center" vertical="center"/>
    </xf>
    <xf numFmtId="0" fontId="3" fillId="12" borderId="30" xfId="0" applyFont="1" applyFill="1" applyBorder="1" applyAlignment="1">
      <alignment horizontal="center" vertical="center"/>
    </xf>
    <xf numFmtId="0" fontId="3" fillId="12" borderId="32"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7" xfId="0" applyFont="1" applyFill="1" applyBorder="1" applyAlignment="1">
      <alignment horizontal="center" vertical="center"/>
    </xf>
    <xf numFmtId="0" fontId="3" fillId="12" borderId="39" xfId="0" applyFont="1" applyFill="1" applyBorder="1" applyAlignment="1">
      <alignment horizontal="center" vertical="center"/>
    </xf>
    <xf numFmtId="0" fontId="3" fillId="12" borderId="31" xfId="0" applyFont="1" applyFill="1" applyBorder="1" applyAlignment="1">
      <alignment horizontal="center" vertical="center"/>
    </xf>
    <xf numFmtId="0" fontId="3" fillId="12" borderId="6" xfId="0" applyFont="1" applyFill="1" applyBorder="1" applyAlignment="1">
      <alignment horizontal="center" vertical="center"/>
    </xf>
    <xf numFmtId="0" fontId="3" fillId="0" borderId="34"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5" xfId="0" applyFont="1" applyFill="1" applyBorder="1" applyAlignment="1">
      <alignment horizontal="center" vertical="center"/>
    </xf>
    <xf numFmtId="0" fontId="3" fillId="11" borderId="41" xfId="0" applyFont="1" applyFill="1" applyBorder="1" applyAlignment="1">
      <alignment horizontal="center" vertical="center"/>
    </xf>
    <xf numFmtId="0" fontId="3" fillId="11" borderId="30" xfId="0" applyFont="1" applyFill="1" applyBorder="1" applyAlignment="1">
      <alignment horizontal="center"/>
    </xf>
    <xf numFmtId="0" fontId="3" fillId="11" borderId="31" xfId="0" applyFont="1" applyFill="1" applyBorder="1" applyAlignment="1">
      <alignment horizontal="center"/>
    </xf>
    <xf numFmtId="0" fontId="3" fillId="3" borderId="6" xfId="0" applyFont="1" applyFill="1" applyBorder="1" applyAlignment="1">
      <alignment horizontal="center" vertical="center"/>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5"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9" borderId="33" xfId="0" applyFont="1" applyFill="1" applyBorder="1" applyAlignment="1">
      <alignment horizontal="center" vertical="center"/>
    </xf>
    <xf numFmtId="0" fontId="1" fillId="9" borderId="39" xfId="0" applyFont="1" applyFill="1" applyBorder="1" applyAlignment="1">
      <alignment horizontal="center" vertical="center"/>
    </xf>
    <xf numFmtId="0" fontId="1" fillId="9" borderId="30" xfId="0" applyFont="1" applyFill="1" applyBorder="1" applyAlignment="1">
      <alignment horizontal="center" vertical="center"/>
    </xf>
    <xf numFmtId="0" fontId="1" fillId="9" borderId="31" xfId="0" applyFont="1" applyFill="1" applyBorder="1" applyAlignment="1">
      <alignment horizontal="center" vertical="center"/>
    </xf>
    <xf numFmtId="0" fontId="1" fillId="9" borderId="32" xfId="0" applyFont="1" applyFill="1" applyBorder="1" applyAlignment="1">
      <alignment horizontal="center" vertical="center"/>
    </xf>
    <xf numFmtId="0" fontId="3" fillId="0" borderId="36" xfId="0" applyFont="1" applyBorder="1" applyAlignment="1">
      <alignment vertical="top"/>
    </xf>
    <xf numFmtId="0" fontId="1" fillId="9" borderId="33"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3" fillId="5" borderId="30"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0" xfId="0" applyFont="1" applyFill="1" applyBorder="1" applyAlignment="1">
      <alignment horizontal="center"/>
    </xf>
    <xf numFmtId="0" fontId="3" fillId="5" borderId="31" xfId="0" applyFont="1" applyFill="1" applyBorder="1" applyAlignment="1">
      <alignment horizontal="center"/>
    </xf>
    <xf numFmtId="0" fontId="3" fillId="5" borderId="32" xfId="0" applyFont="1" applyFill="1" applyBorder="1" applyAlignment="1">
      <alignment horizontal="center"/>
    </xf>
    <xf numFmtId="0" fontId="3" fillId="13" borderId="30" xfId="0" applyFont="1" applyFill="1" applyBorder="1" applyAlignment="1">
      <alignment horizontal="center" wrapText="1"/>
    </xf>
    <xf numFmtId="0" fontId="3" fillId="13" borderId="31" xfId="0" applyFont="1" applyFill="1" applyBorder="1" applyAlignment="1">
      <alignment horizontal="center" wrapText="1"/>
    </xf>
    <xf numFmtId="0" fontId="3" fillId="13" borderId="32" xfId="0" applyFont="1" applyFill="1" applyBorder="1" applyAlignment="1">
      <alignment horizontal="center" wrapText="1"/>
    </xf>
    <xf numFmtId="0" fontId="3" fillId="13" borderId="30" xfId="0" applyFont="1" applyFill="1" applyBorder="1" applyAlignment="1">
      <alignment horizontal="center"/>
    </xf>
    <xf numFmtId="0" fontId="3" fillId="13" borderId="31" xfId="0" applyFont="1" applyFill="1" applyBorder="1" applyAlignment="1">
      <alignment horizontal="center"/>
    </xf>
    <xf numFmtId="0" fontId="3" fillId="13" borderId="32" xfId="0" applyFont="1" applyFill="1" applyBorder="1" applyAlignment="1">
      <alignment horizontal="center"/>
    </xf>
    <xf numFmtId="0" fontId="3" fillId="13" borderId="30" xfId="0" applyFont="1" applyFill="1" applyBorder="1" applyAlignment="1">
      <alignment horizontal="center" vertical="center"/>
    </xf>
    <xf numFmtId="0" fontId="3" fillId="13" borderId="31" xfId="0" applyFont="1" applyFill="1" applyBorder="1" applyAlignment="1">
      <alignment horizontal="center" vertical="center"/>
    </xf>
    <xf numFmtId="0" fontId="3" fillId="13" borderId="32" xfId="0" applyFont="1" applyFill="1" applyBorder="1" applyAlignment="1">
      <alignment horizontal="center" vertical="center"/>
    </xf>
    <xf numFmtId="0" fontId="3" fillId="7" borderId="30" xfId="0" applyFont="1" applyFill="1" applyBorder="1" applyAlignment="1">
      <alignment horizontal="center" wrapText="1"/>
    </xf>
    <xf numFmtId="0" fontId="3" fillId="7" borderId="31" xfId="0" applyFont="1" applyFill="1" applyBorder="1" applyAlignment="1">
      <alignment horizontal="center" wrapText="1"/>
    </xf>
    <xf numFmtId="0" fontId="3" fillId="7" borderId="32" xfId="0" applyFont="1" applyFill="1" applyBorder="1" applyAlignment="1">
      <alignment horizontal="center" wrapText="1"/>
    </xf>
    <xf numFmtId="0" fontId="3" fillId="7"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49" fontId="3" fillId="0" borderId="0" xfId="0" applyNumberFormat="1" applyFont="1" applyFill="1" applyBorder="1" applyAlignment="1"/>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58" xfId="0" applyNumberFormat="1" applyFont="1" applyBorder="1" applyAlignment="1">
      <alignment horizontal="justify" vertical="justify"/>
    </xf>
    <xf numFmtId="49" fontId="1" fillId="0" borderId="59" xfId="0" applyNumberFormat="1" applyFont="1" applyBorder="1" applyAlignment="1">
      <alignment horizontal="justify" vertical="justify"/>
    </xf>
    <xf numFmtId="49" fontId="1" fillId="0" borderId="18" xfId="0" applyNumberFormat="1" applyFont="1" applyBorder="1" applyAlignment="1">
      <alignment horizontal="justify" vertical="justify"/>
    </xf>
    <xf numFmtId="49" fontId="1" fillId="0" borderId="19" xfId="0" applyNumberFormat="1" applyFont="1" applyBorder="1" applyAlignment="1">
      <alignment horizontal="justify" vertical="justify"/>
    </xf>
    <xf numFmtId="49" fontId="1" fillId="0" borderId="21" xfId="0" applyNumberFormat="1" applyFont="1" applyBorder="1" applyAlignment="1">
      <alignment horizontal="left" vertical="justify"/>
    </xf>
    <xf numFmtId="0" fontId="3" fillId="3" borderId="6" xfId="0" applyFont="1" applyFill="1" applyBorder="1" applyAlignment="1">
      <alignment horizontal="center"/>
    </xf>
    <xf numFmtId="49" fontId="1" fillId="0" borderId="55" xfId="0" applyNumberFormat="1" applyFont="1" applyBorder="1" applyAlignment="1">
      <alignment horizontal="justify" vertical="justify"/>
    </xf>
    <xf numFmtId="49" fontId="1" fillId="0" borderId="56"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165" fontId="1" fillId="6" borderId="16" xfId="0" applyNumberFormat="1" applyFont="1" applyFill="1" applyBorder="1" applyAlignment="1">
      <alignment horizontal="justify" vertical="justify"/>
    </xf>
    <xf numFmtId="3" fontId="1" fillId="10" borderId="16" xfId="0" applyNumberFormat="1" applyFont="1" applyFill="1" applyBorder="1"/>
    <xf numFmtId="3" fontId="1" fillId="10" borderId="26"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144</xdr:row>
      <xdr:rowOff>250032</xdr:rowOff>
    </xdr:from>
    <xdr:to>
      <xdr:col>23</xdr:col>
      <xdr:colOff>133350</xdr:colOff>
      <xdr:row>144</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148</xdr:row>
      <xdr:rowOff>0</xdr:rowOff>
    </xdr:from>
    <xdr:to>
      <xdr:col>11</xdr:col>
      <xdr:colOff>133350</xdr:colOff>
      <xdr:row>148</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87</xdr:row>
      <xdr:rowOff>0</xdr:rowOff>
    </xdr:from>
    <xdr:to>
      <xdr:col>11</xdr:col>
      <xdr:colOff>0</xdr:colOff>
      <xdr:row>87</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87</xdr:row>
      <xdr:rowOff>0</xdr:rowOff>
    </xdr:from>
    <xdr:to>
      <xdr:col>11</xdr:col>
      <xdr:colOff>0</xdr:colOff>
      <xdr:row>87</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87</xdr:row>
      <xdr:rowOff>0</xdr:rowOff>
    </xdr:from>
    <xdr:to>
      <xdr:col>11</xdr:col>
      <xdr:colOff>0</xdr:colOff>
      <xdr:row>87</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93</xdr:row>
      <xdr:rowOff>0</xdr:rowOff>
    </xdr:from>
    <xdr:to>
      <xdr:col>5</xdr:col>
      <xdr:colOff>0</xdr:colOff>
      <xdr:row>93</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330"/>
  <sheetViews>
    <sheetView tabSelected="1" topLeftCell="A298" zoomScale="70" zoomScaleNormal="70" zoomScaleSheetLayoutView="70" zoomScalePageLayoutView="70" workbookViewId="0">
      <selection activeCell="Q241" sqref="Q241"/>
    </sheetView>
  </sheetViews>
  <sheetFormatPr baseColWidth="10" defaultColWidth="7.625" defaultRowHeight="16.5" x14ac:dyDescent="0.3"/>
  <cols>
    <col min="1" max="1" width="57.625" style="1" customWidth="1"/>
    <col min="2" max="2" width="11" style="1" customWidth="1"/>
    <col min="3" max="3" width="10.25" style="1" customWidth="1"/>
    <col min="4" max="4" width="11.625" style="1" customWidth="1"/>
    <col min="5" max="5" width="9.25" style="1" bestFit="1" customWidth="1"/>
    <col min="6" max="6" width="10.375" style="1" bestFit="1" customWidth="1"/>
    <col min="7" max="7" width="10.75" style="1" bestFit="1" customWidth="1"/>
    <col min="8" max="8" width="8" style="1" bestFit="1" customWidth="1"/>
    <col min="9" max="9" width="9.375" style="1" customWidth="1"/>
    <col min="10" max="10" width="9.75" style="1" customWidth="1"/>
    <col min="11" max="11" width="10.25" style="1" customWidth="1"/>
    <col min="12" max="12" width="9.75" style="1" customWidth="1"/>
    <col min="13" max="13" width="10.5" style="1" customWidth="1"/>
    <col min="14" max="14" width="9.5" style="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416" t="s">
        <v>0</v>
      </c>
      <c r="C3" s="416"/>
      <c r="D3" s="416"/>
      <c r="E3" s="416"/>
      <c r="F3" s="416"/>
      <c r="G3" s="416"/>
      <c r="H3" s="416"/>
      <c r="I3" s="416"/>
      <c r="J3" s="416"/>
      <c r="K3" s="416"/>
      <c r="L3" s="416"/>
      <c r="M3" s="416"/>
      <c r="N3" s="416"/>
      <c r="O3" s="416"/>
      <c r="P3" s="416"/>
      <c r="Q3" s="416"/>
      <c r="R3" s="416"/>
      <c r="S3" s="416"/>
    </row>
    <row r="5" spans="1:24" x14ac:dyDescent="0.3">
      <c r="C5" s="417" t="s">
        <v>1</v>
      </c>
      <c r="D5" s="417"/>
      <c r="E5" s="417"/>
      <c r="F5" s="417"/>
      <c r="G5" s="417"/>
      <c r="H5" s="2" t="s">
        <v>214</v>
      </c>
      <c r="I5" s="3"/>
      <c r="J5" s="3"/>
      <c r="K5" s="3"/>
      <c r="L5" s="3"/>
      <c r="M5" s="3"/>
      <c r="N5" s="3"/>
      <c r="O5" s="3"/>
      <c r="P5" s="3"/>
      <c r="Q5" s="3"/>
      <c r="R5" s="3"/>
      <c r="S5" s="3"/>
      <c r="T5" s="3"/>
      <c r="U5" s="3"/>
      <c r="V5" s="4"/>
      <c r="W5" s="4"/>
      <c r="X5" s="4"/>
    </row>
    <row r="6" spans="1:24" ht="17.25" thickBot="1" x14ac:dyDescent="0.35"/>
    <row r="7" spans="1:24" ht="17.25" thickTop="1" x14ac:dyDescent="0.3">
      <c r="A7" s="5" t="s">
        <v>2</v>
      </c>
      <c r="B7" s="418" t="s">
        <v>289</v>
      </c>
      <c r="C7" s="418"/>
      <c r="D7" s="418"/>
      <c r="E7" s="418"/>
      <c r="F7" s="418"/>
      <c r="G7" s="418"/>
      <c r="H7" s="418"/>
      <c r="I7" s="418"/>
      <c r="J7" s="418"/>
      <c r="K7" s="418"/>
      <c r="L7" s="418"/>
      <c r="M7" s="418"/>
      <c r="N7" s="418"/>
      <c r="O7" s="418"/>
      <c r="P7" s="418"/>
      <c r="Q7" s="419"/>
    </row>
    <row r="8" spans="1:24" x14ac:dyDescent="0.3">
      <c r="A8" s="6" t="s">
        <v>3</v>
      </c>
      <c r="B8" s="420" t="s">
        <v>215</v>
      </c>
      <c r="C8" s="420"/>
      <c r="D8" s="420"/>
      <c r="E8" s="420"/>
      <c r="F8" s="420"/>
      <c r="G8" s="420"/>
      <c r="H8" s="420"/>
      <c r="I8" s="420"/>
      <c r="J8" s="420"/>
      <c r="K8" s="420"/>
      <c r="L8" s="420"/>
      <c r="M8" s="420"/>
      <c r="N8" s="420"/>
      <c r="O8" s="420"/>
      <c r="P8" s="420"/>
      <c r="Q8" s="421"/>
    </row>
    <row r="9" spans="1:24" ht="17.25" thickBot="1" x14ac:dyDescent="0.35">
      <c r="A9" s="7" t="s">
        <v>4</v>
      </c>
      <c r="B9" s="422" t="s">
        <v>216</v>
      </c>
      <c r="C9" s="422"/>
      <c r="D9" s="422"/>
      <c r="E9" s="422"/>
      <c r="F9" s="422"/>
      <c r="G9" s="422"/>
      <c r="H9" s="422"/>
      <c r="I9" s="422"/>
      <c r="J9" s="422"/>
      <c r="K9" s="422"/>
      <c r="L9" s="422"/>
      <c r="M9" s="422"/>
      <c r="N9" s="422"/>
      <c r="O9" s="422"/>
      <c r="P9" s="422"/>
      <c r="Q9" s="423"/>
    </row>
    <row r="10" spans="1:24" ht="17.25" thickTop="1" x14ac:dyDescent="0.3">
      <c r="A10" s="8"/>
      <c r="B10" s="9"/>
      <c r="C10" s="9"/>
      <c r="D10" s="9"/>
      <c r="E10" s="9"/>
      <c r="F10" s="9"/>
      <c r="G10" s="9"/>
      <c r="H10" s="9"/>
      <c r="I10" s="9"/>
      <c r="J10" s="9"/>
      <c r="K10" s="9"/>
      <c r="L10" s="9"/>
      <c r="M10" s="9"/>
      <c r="N10" s="9"/>
      <c r="O10" s="9"/>
      <c r="P10" s="9"/>
      <c r="Q10" s="9"/>
    </row>
    <row r="11" spans="1:24" x14ac:dyDescent="0.3">
      <c r="A11" s="10" t="s">
        <v>5</v>
      </c>
      <c r="B11" s="11" t="s">
        <v>217</v>
      </c>
      <c r="C11" s="12"/>
      <c r="D11" s="12"/>
      <c r="E11" s="12"/>
      <c r="F11" s="12"/>
      <c r="G11" s="12"/>
      <c r="H11" s="12"/>
      <c r="I11" s="12"/>
      <c r="J11" s="12"/>
      <c r="K11" s="12"/>
      <c r="L11" s="12"/>
      <c r="M11" s="12"/>
      <c r="N11" s="12"/>
      <c r="O11" s="12"/>
      <c r="P11" s="12"/>
      <c r="Q11" s="12"/>
    </row>
    <row r="12" spans="1:24" ht="36.75" customHeight="1" x14ac:dyDescent="0.3">
      <c r="A12" s="10" t="s">
        <v>6</v>
      </c>
      <c r="B12" s="11"/>
      <c r="C12" s="12"/>
      <c r="D12" s="12"/>
      <c r="E12" s="12"/>
      <c r="F12" s="12"/>
      <c r="G12" s="12"/>
      <c r="H12" s="12"/>
      <c r="I12" s="12"/>
      <c r="J12" s="12"/>
      <c r="K12" s="12"/>
      <c r="L12" s="12"/>
      <c r="M12" s="12"/>
      <c r="N12" s="12"/>
      <c r="O12" s="12"/>
      <c r="P12" s="12"/>
      <c r="Q12" s="12"/>
    </row>
    <row r="13" spans="1:24" ht="17.25" thickBot="1" x14ac:dyDescent="0.35">
      <c r="A13" s="13"/>
      <c r="B13" s="12"/>
      <c r="C13" s="12"/>
      <c r="D13" s="12"/>
      <c r="E13" s="12"/>
      <c r="F13" s="12"/>
      <c r="G13" s="12"/>
      <c r="H13" s="12"/>
      <c r="I13" s="12"/>
      <c r="J13" s="12"/>
      <c r="K13" s="12"/>
      <c r="L13" s="12"/>
      <c r="M13" s="12"/>
      <c r="N13" s="12"/>
      <c r="O13" s="12"/>
      <c r="P13" s="12"/>
      <c r="Q13" s="12"/>
    </row>
    <row r="14" spans="1:24" ht="52.5" customHeight="1" thickBot="1" x14ac:dyDescent="0.35">
      <c r="A14" s="424" t="s">
        <v>7</v>
      </c>
      <c r="B14" s="425"/>
      <c r="C14" s="425"/>
      <c r="D14" s="425"/>
      <c r="E14" s="425"/>
      <c r="F14" s="425"/>
      <c r="G14" s="425"/>
      <c r="H14" s="425"/>
      <c r="I14" s="425"/>
      <c r="J14" s="425"/>
      <c r="K14" s="425"/>
      <c r="L14" s="425"/>
      <c r="M14" s="425"/>
      <c r="N14" s="425"/>
      <c r="O14" s="425"/>
      <c r="P14" s="425"/>
      <c r="Q14" s="426"/>
      <c r="R14" s="14" t="s">
        <v>8</v>
      </c>
      <c r="S14" s="14" t="s">
        <v>9</v>
      </c>
      <c r="T14" s="15" t="s">
        <v>10</v>
      </c>
    </row>
    <row r="15" spans="1:24" x14ac:dyDescent="0.3">
      <c r="A15" s="414" t="s">
        <v>218</v>
      </c>
      <c r="B15" s="415"/>
      <c r="C15" s="415"/>
      <c r="D15" s="415"/>
      <c r="E15" s="415"/>
      <c r="F15" s="415"/>
      <c r="G15" s="415"/>
      <c r="H15" s="415"/>
      <c r="I15" s="415"/>
      <c r="J15" s="415"/>
      <c r="K15" s="415"/>
      <c r="L15" s="415"/>
      <c r="M15" s="415"/>
      <c r="N15" s="415"/>
      <c r="O15" s="415"/>
      <c r="P15" s="415"/>
      <c r="Q15" s="415"/>
      <c r="R15" s="256" t="s">
        <v>219</v>
      </c>
      <c r="S15" s="256" t="s">
        <v>219</v>
      </c>
      <c r="T15" s="257" t="s">
        <v>220</v>
      </c>
    </row>
    <row r="16" spans="1:24" x14ac:dyDescent="0.3">
      <c r="A16" s="408" t="s">
        <v>221</v>
      </c>
      <c r="B16" s="409"/>
      <c r="C16" s="409"/>
      <c r="D16" s="409"/>
      <c r="E16" s="409"/>
      <c r="F16" s="409"/>
      <c r="G16" s="409"/>
      <c r="H16" s="409"/>
      <c r="I16" s="409"/>
      <c r="J16" s="409"/>
      <c r="K16" s="409"/>
      <c r="L16" s="409"/>
      <c r="M16" s="409"/>
      <c r="N16" s="409"/>
      <c r="O16" s="409"/>
      <c r="P16" s="409"/>
      <c r="Q16" s="409"/>
      <c r="R16" s="256" t="s">
        <v>219</v>
      </c>
      <c r="S16" s="256" t="s">
        <v>219</v>
      </c>
      <c r="T16" s="258" t="s">
        <v>222</v>
      </c>
    </row>
    <row r="17" spans="1:21" x14ac:dyDescent="0.3">
      <c r="A17" s="408" t="s">
        <v>223</v>
      </c>
      <c r="B17" s="409"/>
      <c r="C17" s="409"/>
      <c r="D17" s="409"/>
      <c r="E17" s="409"/>
      <c r="F17" s="409"/>
      <c r="G17" s="409"/>
      <c r="H17" s="409"/>
      <c r="I17" s="409"/>
      <c r="J17" s="409"/>
      <c r="K17" s="409"/>
      <c r="L17" s="409"/>
      <c r="M17" s="409"/>
      <c r="N17" s="409"/>
      <c r="O17" s="409"/>
      <c r="P17" s="409"/>
      <c r="Q17" s="409"/>
      <c r="R17" s="256" t="s">
        <v>219</v>
      </c>
      <c r="S17" s="256" t="s">
        <v>224</v>
      </c>
      <c r="T17" s="258" t="s">
        <v>225</v>
      </c>
    </row>
    <row r="18" spans="1:21" x14ac:dyDescent="0.3">
      <c r="A18" s="408" t="s">
        <v>226</v>
      </c>
      <c r="B18" s="409"/>
      <c r="C18" s="409"/>
      <c r="D18" s="409"/>
      <c r="E18" s="409"/>
      <c r="F18" s="409"/>
      <c r="G18" s="409"/>
      <c r="H18" s="409"/>
      <c r="I18" s="409"/>
      <c r="J18" s="409"/>
      <c r="K18" s="409"/>
      <c r="L18" s="409"/>
      <c r="M18" s="409"/>
      <c r="N18" s="409"/>
      <c r="O18" s="409"/>
      <c r="P18" s="409"/>
      <c r="Q18" s="409"/>
      <c r="R18" s="256" t="s">
        <v>219</v>
      </c>
      <c r="S18" s="256" t="s">
        <v>224</v>
      </c>
      <c r="T18" s="258" t="s">
        <v>227</v>
      </c>
    </row>
    <row r="19" spans="1:21" x14ac:dyDescent="0.3">
      <c r="A19" s="408" t="s">
        <v>228</v>
      </c>
      <c r="B19" s="409"/>
      <c r="C19" s="409"/>
      <c r="D19" s="409"/>
      <c r="E19" s="409"/>
      <c r="F19" s="409"/>
      <c r="G19" s="409"/>
      <c r="H19" s="409"/>
      <c r="I19" s="409"/>
      <c r="J19" s="409"/>
      <c r="K19" s="409"/>
      <c r="L19" s="409"/>
      <c r="M19" s="409"/>
      <c r="N19" s="409"/>
      <c r="O19" s="409"/>
      <c r="P19" s="409"/>
      <c r="Q19" s="409"/>
      <c r="R19" s="256" t="s">
        <v>219</v>
      </c>
      <c r="S19" s="256" t="s">
        <v>224</v>
      </c>
      <c r="T19" s="258" t="s">
        <v>229</v>
      </c>
    </row>
    <row r="20" spans="1:21" x14ac:dyDescent="0.3">
      <c r="A20" s="408" t="s">
        <v>293</v>
      </c>
      <c r="B20" s="409"/>
      <c r="C20" s="409"/>
      <c r="D20" s="409"/>
      <c r="E20" s="409"/>
      <c r="F20" s="409"/>
      <c r="G20" s="409"/>
      <c r="H20" s="409"/>
      <c r="I20" s="409"/>
      <c r="J20" s="409"/>
      <c r="K20" s="409"/>
      <c r="L20" s="409"/>
      <c r="M20" s="409"/>
      <c r="N20" s="409"/>
      <c r="O20" s="409"/>
      <c r="P20" s="409"/>
      <c r="Q20" s="409"/>
      <c r="R20" s="256" t="s">
        <v>230</v>
      </c>
      <c r="S20" s="256" t="s">
        <v>230</v>
      </c>
      <c r="T20" s="258" t="s">
        <v>231</v>
      </c>
    </row>
    <row r="21" spans="1:21" x14ac:dyDescent="0.3">
      <c r="A21" s="408" t="s">
        <v>232</v>
      </c>
      <c r="B21" s="409"/>
      <c r="C21" s="409"/>
      <c r="D21" s="409"/>
      <c r="E21" s="409"/>
      <c r="F21" s="409"/>
      <c r="G21" s="409"/>
      <c r="H21" s="409"/>
      <c r="I21" s="409"/>
      <c r="J21" s="409"/>
      <c r="K21" s="409"/>
      <c r="L21" s="409"/>
      <c r="M21" s="409"/>
      <c r="N21" s="409"/>
      <c r="O21" s="409"/>
      <c r="P21" s="409"/>
      <c r="Q21" s="409"/>
      <c r="R21" s="256" t="s">
        <v>219</v>
      </c>
      <c r="S21" s="256" t="s">
        <v>224</v>
      </c>
      <c r="T21" s="258"/>
    </row>
    <row r="22" spans="1:21" x14ac:dyDescent="0.3">
      <c r="A22" s="408" t="s">
        <v>233</v>
      </c>
      <c r="B22" s="409"/>
      <c r="C22" s="409"/>
      <c r="D22" s="409"/>
      <c r="E22" s="409"/>
      <c r="F22" s="409"/>
      <c r="G22" s="409"/>
      <c r="H22" s="409"/>
      <c r="I22" s="409"/>
      <c r="J22" s="409"/>
      <c r="K22" s="409"/>
      <c r="L22" s="409"/>
      <c r="M22" s="409"/>
      <c r="N22" s="409"/>
      <c r="O22" s="409"/>
      <c r="P22" s="409"/>
      <c r="Q22" s="409"/>
      <c r="R22" s="256" t="s">
        <v>219</v>
      </c>
      <c r="S22" s="256" t="s">
        <v>219</v>
      </c>
      <c r="T22" s="258"/>
    </row>
    <row r="23" spans="1:21" ht="17.25" thickBot="1" x14ac:dyDescent="0.35">
      <c r="A23" s="410" t="s">
        <v>290</v>
      </c>
      <c r="B23" s="411"/>
      <c r="C23" s="411"/>
      <c r="D23" s="411"/>
      <c r="E23" s="411"/>
      <c r="F23" s="411"/>
      <c r="G23" s="411"/>
      <c r="H23" s="411"/>
      <c r="I23" s="411"/>
      <c r="J23" s="411"/>
      <c r="K23" s="411"/>
      <c r="L23" s="411"/>
      <c r="M23" s="411"/>
      <c r="N23" s="411"/>
      <c r="O23" s="411"/>
      <c r="P23" s="411"/>
      <c r="Q23" s="411"/>
      <c r="R23" s="18" t="s">
        <v>219</v>
      </c>
      <c r="S23" s="256" t="s">
        <v>219</v>
      </c>
      <c r="T23" s="19"/>
    </row>
    <row r="24" spans="1:21" x14ac:dyDescent="0.3">
      <c r="A24" s="412" t="s">
        <v>11</v>
      </c>
      <c r="B24" s="412"/>
      <c r="C24" s="412"/>
      <c r="D24" s="412"/>
      <c r="E24" s="412"/>
      <c r="F24" s="412"/>
      <c r="G24" s="412"/>
      <c r="H24" s="412"/>
      <c r="I24" s="412"/>
      <c r="J24" s="412"/>
      <c r="K24" s="412"/>
      <c r="L24" s="412"/>
      <c r="M24" s="412"/>
      <c r="N24" s="412"/>
      <c r="O24" s="412"/>
      <c r="P24" s="412"/>
      <c r="Q24" s="412"/>
      <c r="R24" s="412"/>
      <c r="S24" s="412"/>
      <c r="T24" s="412"/>
    </row>
    <row r="26" spans="1:21" x14ac:dyDescent="0.3">
      <c r="A26" s="406" t="s">
        <v>12</v>
      </c>
      <c r="B26" s="406" t="s">
        <v>13</v>
      </c>
      <c r="C26" s="406" t="s">
        <v>14</v>
      </c>
      <c r="D26" s="406" t="s">
        <v>15</v>
      </c>
      <c r="E26" s="413" t="s">
        <v>16</v>
      </c>
      <c r="F26" s="413"/>
      <c r="G26" s="413"/>
      <c r="H26" s="413"/>
      <c r="I26" s="413"/>
      <c r="J26" s="406" t="s">
        <v>17</v>
      </c>
      <c r="K26" s="365" t="s">
        <v>18</v>
      </c>
      <c r="L26" s="365"/>
      <c r="M26" s="365"/>
      <c r="N26" s="406" t="s">
        <v>19</v>
      </c>
      <c r="O26" s="407" t="s">
        <v>20</v>
      </c>
      <c r="P26" s="407"/>
      <c r="Q26" s="407"/>
      <c r="R26" s="407"/>
      <c r="S26" s="406" t="s">
        <v>21</v>
      </c>
      <c r="T26" s="406" t="s">
        <v>22</v>
      </c>
      <c r="U26" s="406" t="s">
        <v>10</v>
      </c>
    </row>
    <row r="27" spans="1:21" x14ac:dyDescent="0.3">
      <c r="A27" s="406"/>
      <c r="B27" s="406"/>
      <c r="C27" s="406"/>
      <c r="D27" s="406"/>
      <c r="E27" s="406" t="s">
        <v>23</v>
      </c>
      <c r="F27" s="406" t="s">
        <v>24</v>
      </c>
      <c r="G27" s="406" t="s">
        <v>25</v>
      </c>
      <c r="H27" s="406" t="s">
        <v>26</v>
      </c>
      <c r="I27" s="406" t="s">
        <v>27</v>
      </c>
      <c r="J27" s="406"/>
      <c r="K27" s="365"/>
      <c r="L27" s="365"/>
      <c r="M27" s="365"/>
      <c r="N27" s="406"/>
      <c r="O27" s="407" t="s">
        <v>28</v>
      </c>
      <c r="P27" s="407"/>
      <c r="Q27" s="407" t="s">
        <v>29</v>
      </c>
      <c r="R27" s="407"/>
      <c r="S27" s="406"/>
      <c r="T27" s="406"/>
      <c r="U27" s="406"/>
    </row>
    <row r="28" spans="1:21" ht="39.75" customHeight="1" thickBot="1" x14ac:dyDescent="0.35">
      <c r="A28" s="406"/>
      <c r="B28" s="406"/>
      <c r="C28" s="406"/>
      <c r="D28" s="406"/>
      <c r="E28" s="406" t="s">
        <v>23</v>
      </c>
      <c r="F28" s="406" t="s">
        <v>24</v>
      </c>
      <c r="G28" s="406" t="s">
        <v>25</v>
      </c>
      <c r="H28" s="406" t="s">
        <v>30</v>
      </c>
      <c r="I28" s="406" t="s">
        <v>27</v>
      </c>
      <c r="J28" s="406"/>
      <c r="K28" s="20" t="s">
        <v>31</v>
      </c>
      <c r="L28" s="20" t="s">
        <v>32</v>
      </c>
      <c r="M28" s="20" t="s">
        <v>33</v>
      </c>
      <c r="N28" s="406"/>
      <c r="O28" s="21" t="s">
        <v>34</v>
      </c>
      <c r="P28" s="21" t="s">
        <v>35</v>
      </c>
      <c r="Q28" s="21" t="s">
        <v>36</v>
      </c>
      <c r="R28" s="21" t="s">
        <v>37</v>
      </c>
      <c r="S28" s="406"/>
      <c r="T28" s="406"/>
      <c r="U28" s="406"/>
    </row>
    <row r="29" spans="1:21" x14ac:dyDescent="0.3">
      <c r="A29" s="291" t="s">
        <v>234</v>
      </c>
      <c r="B29" s="22"/>
      <c r="C29" s="23"/>
      <c r="D29" s="23" t="s">
        <v>235</v>
      </c>
      <c r="E29" s="23"/>
      <c r="F29" s="24">
        <v>1</v>
      </c>
      <c r="G29" s="24"/>
      <c r="H29" s="24"/>
      <c r="I29" s="24"/>
      <c r="J29" s="304">
        <v>356</v>
      </c>
      <c r="K29" s="24" t="s">
        <v>217</v>
      </c>
      <c r="L29" s="24"/>
      <c r="M29" s="24"/>
      <c r="N29" s="24" t="s">
        <v>217</v>
      </c>
      <c r="O29" s="23"/>
      <c r="P29" s="23"/>
      <c r="Q29" s="23"/>
      <c r="R29" s="23"/>
      <c r="S29" s="17" t="s">
        <v>219</v>
      </c>
      <c r="T29" s="17" t="s">
        <v>219</v>
      </c>
      <c r="U29" s="25">
        <v>531200016</v>
      </c>
    </row>
    <row r="30" spans="1:21" ht="17.25" thickBot="1" x14ac:dyDescent="0.35">
      <c r="A30" s="292" t="s">
        <v>236</v>
      </c>
      <c r="B30" s="255"/>
      <c r="C30" s="17"/>
      <c r="D30" s="17" t="s">
        <v>237</v>
      </c>
      <c r="E30" s="17"/>
      <c r="F30" s="26"/>
      <c r="G30" s="26"/>
      <c r="H30" s="26">
        <v>1</v>
      </c>
      <c r="I30" s="26"/>
      <c r="J30" s="287">
        <v>5</v>
      </c>
      <c r="K30" s="26"/>
      <c r="L30" s="26"/>
      <c r="M30" s="26"/>
      <c r="N30" s="26"/>
      <c r="O30" s="17"/>
      <c r="P30" s="17"/>
      <c r="Q30" s="17"/>
      <c r="R30" s="17"/>
      <c r="S30" s="17" t="s">
        <v>219</v>
      </c>
      <c r="T30" s="17" t="s">
        <v>219</v>
      </c>
      <c r="U30" s="259" t="s">
        <v>238</v>
      </c>
    </row>
    <row r="31" spans="1:21" s="254" customFormat="1" x14ac:dyDescent="0.3">
      <c r="A31" s="292" t="s">
        <v>239</v>
      </c>
      <c r="B31" s="255"/>
      <c r="C31" s="17"/>
      <c r="D31" s="17" t="s">
        <v>235</v>
      </c>
      <c r="E31" s="17"/>
      <c r="F31" s="26">
        <v>1</v>
      </c>
      <c r="G31" s="26"/>
      <c r="H31" s="26"/>
      <c r="I31" s="26"/>
      <c r="J31" s="287">
        <v>475</v>
      </c>
      <c r="K31" s="26" t="s">
        <v>217</v>
      </c>
      <c r="L31" s="26"/>
      <c r="M31" s="26"/>
      <c r="N31" s="26" t="s">
        <v>217</v>
      </c>
      <c r="O31" s="17"/>
      <c r="P31" s="17"/>
      <c r="Q31" s="17"/>
      <c r="R31" s="17"/>
      <c r="S31" s="16" t="s">
        <v>219</v>
      </c>
      <c r="T31" s="260" t="s">
        <v>224</v>
      </c>
      <c r="U31" s="259" t="s">
        <v>240</v>
      </c>
    </row>
    <row r="32" spans="1:21" s="254" customFormat="1" x14ac:dyDescent="0.3">
      <c r="A32" s="292" t="s">
        <v>241</v>
      </c>
      <c r="B32" s="255"/>
      <c r="C32" s="17"/>
      <c r="D32" s="17" t="s">
        <v>235</v>
      </c>
      <c r="E32" s="17"/>
      <c r="F32" s="26">
        <v>1</v>
      </c>
      <c r="G32" s="26"/>
      <c r="H32" s="26"/>
      <c r="I32" s="26"/>
      <c r="J32" s="287">
        <v>459</v>
      </c>
      <c r="K32" s="26" t="s">
        <v>217</v>
      </c>
      <c r="L32" s="26"/>
      <c r="M32" s="26"/>
      <c r="N32" s="26" t="s">
        <v>217</v>
      </c>
      <c r="O32" s="17"/>
      <c r="P32" s="17"/>
      <c r="Q32" s="17"/>
      <c r="R32" s="17"/>
      <c r="S32" s="17" t="s">
        <v>219</v>
      </c>
      <c r="T32" s="260" t="s">
        <v>224</v>
      </c>
      <c r="U32" s="259" t="s">
        <v>242</v>
      </c>
    </row>
    <row r="33" spans="1:21" s="254" customFormat="1" x14ac:dyDescent="0.3">
      <c r="A33" s="292" t="s">
        <v>243</v>
      </c>
      <c r="B33" s="255"/>
      <c r="C33" s="17"/>
      <c r="D33" s="17" t="s">
        <v>235</v>
      </c>
      <c r="E33" s="17"/>
      <c r="F33" s="26">
        <v>1</v>
      </c>
      <c r="G33" s="26"/>
      <c r="H33" s="26"/>
      <c r="I33" s="26"/>
      <c r="J33" s="287">
        <v>143</v>
      </c>
      <c r="K33" s="26" t="s">
        <v>217</v>
      </c>
      <c r="L33" s="26"/>
      <c r="M33" s="26"/>
      <c r="N33" s="26" t="s">
        <v>217</v>
      </c>
      <c r="O33" s="17"/>
      <c r="P33" s="17"/>
      <c r="Q33" s="17"/>
      <c r="R33" s="17"/>
      <c r="S33" s="17" t="s">
        <v>219</v>
      </c>
      <c r="T33" s="260" t="s">
        <v>224</v>
      </c>
      <c r="U33" s="259" t="s">
        <v>244</v>
      </c>
    </row>
    <row r="34" spans="1:21" s="254" customFormat="1" x14ac:dyDescent="0.3">
      <c r="A34" s="292" t="s">
        <v>245</v>
      </c>
      <c r="B34" s="255"/>
      <c r="C34" s="17"/>
      <c r="D34" s="17" t="s">
        <v>235</v>
      </c>
      <c r="E34" s="17"/>
      <c r="F34" s="26"/>
      <c r="G34" s="26">
        <v>1</v>
      </c>
      <c r="H34" s="26"/>
      <c r="I34" s="26"/>
      <c r="J34" s="287">
        <v>21</v>
      </c>
      <c r="K34" s="26"/>
      <c r="L34" s="26"/>
      <c r="M34" s="26"/>
      <c r="N34" s="26" t="s">
        <v>217</v>
      </c>
      <c r="O34" s="17" t="s">
        <v>217</v>
      </c>
      <c r="P34" s="17"/>
      <c r="Q34" s="17"/>
      <c r="R34" s="17"/>
      <c r="S34" s="17" t="s">
        <v>219</v>
      </c>
      <c r="T34" s="260" t="s">
        <v>224</v>
      </c>
      <c r="U34" s="259" t="s">
        <v>246</v>
      </c>
    </row>
    <row r="35" spans="1:21" s="254" customFormat="1" x14ac:dyDescent="0.3">
      <c r="A35" s="292" t="s">
        <v>247</v>
      </c>
      <c r="B35" s="255"/>
      <c r="C35" s="17"/>
      <c r="D35" s="17" t="s">
        <v>235</v>
      </c>
      <c r="E35" s="17"/>
      <c r="F35" s="26"/>
      <c r="G35" s="26"/>
      <c r="H35" s="26">
        <v>1</v>
      </c>
      <c r="I35" s="26"/>
      <c r="J35" s="287">
        <v>11</v>
      </c>
      <c r="K35" s="26"/>
      <c r="L35" s="26"/>
      <c r="M35" s="26"/>
      <c r="N35" s="26" t="s">
        <v>217</v>
      </c>
      <c r="O35" s="17"/>
      <c r="P35" s="17" t="s">
        <v>217</v>
      </c>
      <c r="Q35" s="17"/>
      <c r="R35" s="17"/>
      <c r="S35" s="17" t="s">
        <v>219</v>
      </c>
      <c r="T35" s="260" t="s">
        <v>224</v>
      </c>
      <c r="U35" s="259" t="s">
        <v>248</v>
      </c>
    </row>
    <row r="36" spans="1:21" s="254" customFormat="1" x14ac:dyDescent="0.3">
      <c r="A36" s="292" t="s">
        <v>249</v>
      </c>
      <c r="B36" s="255"/>
      <c r="C36" s="17"/>
      <c r="D36" s="17" t="s">
        <v>235</v>
      </c>
      <c r="E36" s="17"/>
      <c r="F36" s="26"/>
      <c r="G36" s="26"/>
      <c r="H36" s="26">
        <v>1</v>
      </c>
      <c r="I36" s="26"/>
      <c r="J36" s="287">
        <v>16</v>
      </c>
      <c r="K36" s="26"/>
      <c r="L36" s="26"/>
      <c r="M36" s="26"/>
      <c r="N36" s="26" t="s">
        <v>217</v>
      </c>
      <c r="O36" s="17"/>
      <c r="P36" s="17"/>
      <c r="Q36" s="17" t="s">
        <v>217</v>
      </c>
      <c r="R36" s="17"/>
      <c r="S36" s="17" t="s">
        <v>219</v>
      </c>
      <c r="T36" s="260" t="s">
        <v>224</v>
      </c>
      <c r="U36" s="259" t="s">
        <v>250</v>
      </c>
    </row>
    <row r="37" spans="1:21" s="254" customFormat="1" x14ac:dyDescent="0.3">
      <c r="A37" s="292" t="s">
        <v>251</v>
      </c>
      <c r="B37" s="255"/>
      <c r="C37" s="17"/>
      <c r="D37" s="17" t="s">
        <v>235</v>
      </c>
      <c r="E37" s="17"/>
      <c r="F37" s="26"/>
      <c r="G37" s="26"/>
      <c r="H37" s="26"/>
      <c r="I37" s="26">
        <v>1</v>
      </c>
      <c r="J37" s="287">
        <v>24</v>
      </c>
      <c r="K37" s="26"/>
      <c r="L37" s="26"/>
      <c r="M37" s="26"/>
      <c r="N37" s="26" t="s">
        <v>217</v>
      </c>
      <c r="O37" s="17"/>
      <c r="P37" s="17" t="s">
        <v>217</v>
      </c>
      <c r="Q37" s="17"/>
      <c r="R37" s="17"/>
      <c r="S37" s="17" t="s">
        <v>219</v>
      </c>
      <c r="T37" s="260" t="s">
        <v>224</v>
      </c>
      <c r="U37" s="259" t="s">
        <v>252</v>
      </c>
    </row>
    <row r="38" spans="1:21" s="254" customFormat="1" x14ac:dyDescent="0.3">
      <c r="A38" s="292" t="s">
        <v>253</v>
      </c>
      <c r="B38" s="255"/>
      <c r="C38" s="17"/>
      <c r="D38" s="17" t="s">
        <v>235</v>
      </c>
      <c r="E38" s="17"/>
      <c r="F38" s="26">
        <v>1</v>
      </c>
      <c r="G38" s="26"/>
      <c r="H38" s="26"/>
      <c r="I38" s="26"/>
      <c r="J38" s="287">
        <v>2311</v>
      </c>
      <c r="K38" s="26" t="s">
        <v>217</v>
      </c>
      <c r="L38" s="26"/>
      <c r="M38" s="26"/>
      <c r="N38" s="26" t="s">
        <v>217</v>
      </c>
      <c r="O38" s="17"/>
      <c r="P38" s="17"/>
      <c r="Q38" s="17"/>
      <c r="R38" s="17"/>
      <c r="S38" s="17" t="s">
        <v>219</v>
      </c>
      <c r="T38" s="260" t="s">
        <v>224</v>
      </c>
      <c r="U38" s="259" t="s">
        <v>254</v>
      </c>
    </row>
    <row r="39" spans="1:21" s="254" customFormat="1" x14ac:dyDescent="0.3">
      <c r="A39" s="292" t="s">
        <v>291</v>
      </c>
      <c r="B39" s="255" t="s">
        <v>217</v>
      </c>
      <c r="C39" s="17">
        <v>2015</v>
      </c>
      <c r="D39" s="17" t="s">
        <v>237</v>
      </c>
      <c r="E39" s="17"/>
      <c r="F39" s="26">
        <v>1</v>
      </c>
      <c r="G39" s="26"/>
      <c r="H39" s="26"/>
      <c r="I39" s="26"/>
      <c r="J39" s="287">
        <v>59</v>
      </c>
      <c r="K39" s="26"/>
      <c r="L39" s="26"/>
      <c r="M39" s="26"/>
      <c r="N39" s="26"/>
      <c r="O39" s="17"/>
      <c r="P39" s="17"/>
      <c r="Q39" s="17"/>
      <c r="R39" s="17"/>
      <c r="S39" s="17" t="s">
        <v>219</v>
      </c>
      <c r="T39" s="260" t="s">
        <v>224</v>
      </c>
      <c r="U39" s="265" t="s">
        <v>292</v>
      </c>
    </row>
    <row r="40" spans="1:21" s="254" customFormat="1" x14ac:dyDescent="0.3">
      <c r="A40" s="292" t="s">
        <v>255</v>
      </c>
      <c r="B40" s="255"/>
      <c r="C40" s="17"/>
      <c r="D40" s="17" t="s">
        <v>237</v>
      </c>
      <c r="E40" s="17"/>
      <c r="F40" s="26"/>
      <c r="G40" s="26">
        <v>1</v>
      </c>
      <c r="H40" s="26"/>
      <c r="I40" s="26"/>
      <c r="J40" s="287">
        <v>28</v>
      </c>
      <c r="K40" s="26"/>
      <c r="L40" s="26"/>
      <c r="M40" s="26"/>
      <c r="N40" s="26"/>
      <c r="O40" s="17"/>
      <c r="P40" s="17"/>
      <c r="Q40" s="17"/>
      <c r="R40" s="17"/>
      <c r="S40" s="17" t="s">
        <v>219</v>
      </c>
      <c r="T40" s="260" t="s">
        <v>224</v>
      </c>
      <c r="U40" s="259" t="s">
        <v>256</v>
      </c>
    </row>
    <row r="41" spans="1:21" s="254" customFormat="1" x14ac:dyDescent="0.3">
      <c r="A41" s="292" t="s">
        <v>257</v>
      </c>
      <c r="B41" s="255"/>
      <c r="C41" s="17"/>
      <c r="D41" s="17" t="s">
        <v>237</v>
      </c>
      <c r="E41" s="17"/>
      <c r="F41" s="26"/>
      <c r="G41" s="26">
        <v>1</v>
      </c>
      <c r="H41" s="26"/>
      <c r="I41" s="26"/>
      <c r="J41" s="287">
        <v>1</v>
      </c>
      <c r="K41" s="26"/>
      <c r="L41" s="26"/>
      <c r="M41" s="26"/>
      <c r="N41" s="26"/>
      <c r="O41" s="17"/>
      <c r="P41" s="17"/>
      <c r="Q41" s="17"/>
      <c r="R41" s="17"/>
      <c r="S41" s="17" t="s">
        <v>219</v>
      </c>
      <c r="T41" s="260" t="s">
        <v>224</v>
      </c>
      <c r="U41" s="259" t="s">
        <v>258</v>
      </c>
    </row>
    <row r="42" spans="1:21" s="254" customFormat="1" x14ac:dyDescent="0.3">
      <c r="A42" s="292" t="s">
        <v>259</v>
      </c>
      <c r="B42" s="255"/>
      <c r="C42" s="17"/>
      <c r="D42" s="17" t="s">
        <v>237</v>
      </c>
      <c r="E42" s="17"/>
      <c r="F42" s="26"/>
      <c r="G42" s="26"/>
      <c r="H42" s="26">
        <v>1</v>
      </c>
      <c r="I42" s="26"/>
      <c r="J42" s="287">
        <v>92</v>
      </c>
      <c r="K42" s="26"/>
      <c r="L42" s="26"/>
      <c r="M42" s="26"/>
      <c r="N42" s="26"/>
      <c r="O42" s="17"/>
      <c r="P42" s="17"/>
      <c r="Q42" s="17"/>
      <c r="R42" s="17"/>
      <c r="S42" s="17" t="s">
        <v>219</v>
      </c>
      <c r="T42" s="260" t="s">
        <v>224</v>
      </c>
      <c r="U42" s="259" t="s">
        <v>260</v>
      </c>
    </row>
    <row r="43" spans="1:21" s="254" customFormat="1" x14ac:dyDescent="0.3">
      <c r="A43" s="292" t="s">
        <v>261</v>
      </c>
      <c r="B43" s="255"/>
      <c r="C43" s="17"/>
      <c r="D43" s="17" t="s">
        <v>237</v>
      </c>
      <c r="E43" s="17"/>
      <c r="F43" s="26"/>
      <c r="G43" s="26"/>
      <c r="H43" s="26">
        <v>1</v>
      </c>
      <c r="I43" s="26"/>
      <c r="J43" s="287">
        <v>73</v>
      </c>
      <c r="K43" s="26"/>
      <c r="L43" s="26"/>
      <c r="M43" s="26"/>
      <c r="N43" s="26"/>
      <c r="O43" s="17"/>
      <c r="P43" s="17"/>
      <c r="Q43" s="17"/>
      <c r="R43" s="17"/>
      <c r="S43" s="17" t="s">
        <v>219</v>
      </c>
      <c r="T43" s="260" t="s">
        <v>224</v>
      </c>
      <c r="U43" s="259" t="s">
        <v>262</v>
      </c>
    </row>
    <row r="44" spans="1:21" s="254" customFormat="1" x14ac:dyDescent="0.3">
      <c r="A44" s="292" t="s">
        <v>263</v>
      </c>
      <c r="B44" s="255"/>
      <c r="C44" s="17"/>
      <c r="D44" s="17" t="s">
        <v>235</v>
      </c>
      <c r="E44" s="17"/>
      <c r="F44" s="26"/>
      <c r="G44" s="26"/>
      <c r="H44" s="26">
        <v>1</v>
      </c>
      <c r="I44" s="26"/>
      <c r="J44" s="287">
        <v>11</v>
      </c>
      <c r="K44" s="26"/>
      <c r="L44" s="26"/>
      <c r="M44" s="26"/>
      <c r="N44" s="26" t="s">
        <v>217</v>
      </c>
      <c r="O44" s="17"/>
      <c r="P44" s="17" t="s">
        <v>217</v>
      </c>
      <c r="Q44" s="17"/>
      <c r="R44" s="17"/>
      <c r="S44" s="17" t="s">
        <v>219</v>
      </c>
      <c r="T44" s="260" t="s">
        <v>224</v>
      </c>
      <c r="U44" s="259" t="s">
        <v>264</v>
      </c>
    </row>
    <row r="45" spans="1:21" s="254" customFormat="1" x14ac:dyDescent="0.3">
      <c r="A45" s="292" t="s">
        <v>265</v>
      </c>
      <c r="B45" s="255"/>
      <c r="C45" s="17"/>
      <c r="D45" s="17" t="s">
        <v>235</v>
      </c>
      <c r="E45" s="17"/>
      <c r="F45" s="26"/>
      <c r="G45" s="26"/>
      <c r="H45" s="26"/>
      <c r="I45" s="26">
        <v>1</v>
      </c>
      <c r="J45" s="287">
        <v>9</v>
      </c>
      <c r="K45" s="26"/>
      <c r="L45" s="26"/>
      <c r="M45" s="26"/>
      <c r="N45" s="26" t="s">
        <v>217</v>
      </c>
      <c r="O45" s="17" t="s">
        <v>217</v>
      </c>
      <c r="P45" s="17"/>
      <c r="Q45" s="17"/>
      <c r="R45" s="17"/>
      <c r="S45" s="17" t="s">
        <v>219</v>
      </c>
      <c r="T45" s="260" t="s">
        <v>224</v>
      </c>
      <c r="U45" s="259" t="s">
        <v>266</v>
      </c>
    </row>
    <row r="46" spans="1:21" s="254" customFormat="1" x14ac:dyDescent="0.3">
      <c r="A46" s="292" t="s">
        <v>267</v>
      </c>
      <c r="B46" s="255"/>
      <c r="C46" s="17"/>
      <c r="D46" s="17" t="s">
        <v>235</v>
      </c>
      <c r="E46" s="17"/>
      <c r="F46" s="26">
        <v>1</v>
      </c>
      <c r="G46" s="26"/>
      <c r="H46" s="26"/>
      <c r="I46" s="26"/>
      <c r="J46" s="287">
        <v>307</v>
      </c>
      <c r="K46" s="26" t="s">
        <v>217</v>
      </c>
      <c r="L46" s="26"/>
      <c r="M46" s="26"/>
      <c r="N46" s="26" t="s">
        <v>217</v>
      </c>
      <c r="O46" s="17"/>
      <c r="P46" s="17"/>
      <c r="Q46" s="17"/>
      <c r="R46" s="17"/>
      <c r="S46" s="17" t="s">
        <v>219</v>
      </c>
      <c r="T46" s="17" t="s">
        <v>219</v>
      </c>
      <c r="U46" s="259" t="s">
        <v>268</v>
      </c>
    </row>
    <row r="47" spans="1:21" s="254" customFormat="1" x14ac:dyDescent="0.3">
      <c r="A47" s="292" t="s">
        <v>269</v>
      </c>
      <c r="B47" s="255"/>
      <c r="C47" s="17"/>
      <c r="D47" s="17" t="s">
        <v>235</v>
      </c>
      <c r="E47" s="17"/>
      <c r="F47" s="26">
        <v>1</v>
      </c>
      <c r="G47" s="26"/>
      <c r="H47" s="26"/>
      <c r="I47" s="26"/>
      <c r="J47" s="287">
        <v>250</v>
      </c>
      <c r="K47" s="26" t="s">
        <v>217</v>
      </c>
      <c r="L47" s="26"/>
      <c r="M47" s="26"/>
      <c r="N47" s="26" t="s">
        <v>217</v>
      </c>
      <c r="O47" s="17"/>
      <c r="P47" s="17"/>
      <c r="Q47" s="17"/>
      <c r="R47" s="17"/>
      <c r="S47" s="17" t="s">
        <v>219</v>
      </c>
      <c r="T47" s="17" t="s">
        <v>219</v>
      </c>
      <c r="U47" s="259" t="s">
        <v>270</v>
      </c>
    </row>
    <row r="48" spans="1:21" s="254" customFormat="1" x14ac:dyDescent="0.3">
      <c r="A48" s="292" t="s">
        <v>271</v>
      </c>
      <c r="B48" s="255"/>
      <c r="C48" s="17"/>
      <c r="D48" s="17" t="s">
        <v>235</v>
      </c>
      <c r="E48" s="17"/>
      <c r="F48" s="26"/>
      <c r="G48" s="26"/>
      <c r="H48" s="26">
        <v>1</v>
      </c>
      <c r="I48" s="26"/>
      <c r="J48" s="287">
        <v>12</v>
      </c>
      <c r="K48" s="26"/>
      <c r="L48" s="26"/>
      <c r="M48" s="26"/>
      <c r="N48" s="26" t="s">
        <v>217</v>
      </c>
      <c r="O48" s="17" t="s">
        <v>217</v>
      </c>
      <c r="P48" s="17"/>
      <c r="Q48" s="17"/>
      <c r="R48" s="17"/>
      <c r="S48" s="17" t="s">
        <v>219</v>
      </c>
      <c r="T48" s="17" t="s">
        <v>219</v>
      </c>
      <c r="U48" s="259" t="s">
        <v>272</v>
      </c>
    </row>
    <row r="49" spans="1:21" s="254" customFormat="1" x14ac:dyDescent="0.3">
      <c r="A49" s="292" t="s">
        <v>273</v>
      </c>
      <c r="B49" s="255"/>
      <c r="C49" s="17"/>
      <c r="D49" s="17" t="s">
        <v>235</v>
      </c>
      <c r="E49" s="17"/>
      <c r="F49" s="26"/>
      <c r="G49" s="26"/>
      <c r="H49" s="26"/>
      <c r="I49" s="26">
        <v>1</v>
      </c>
      <c r="J49" s="287">
        <v>14</v>
      </c>
      <c r="K49" s="26"/>
      <c r="L49" s="26"/>
      <c r="M49" s="26"/>
      <c r="N49" s="26" t="s">
        <v>217</v>
      </c>
      <c r="O49" s="17" t="s">
        <v>217</v>
      </c>
      <c r="P49" s="17"/>
      <c r="Q49" s="17"/>
      <c r="R49" s="17"/>
      <c r="S49" s="17" t="s">
        <v>219</v>
      </c>
      <c r="T49" s="17" t="s">
        <v>219</v>
      </c>
      <c r="U49" s="259" t="s">
        <v>274</v>
      </c>
    </row>
    <row r="50" spans="1:21" s="254" customFormat="1" x14ac:dyDescent="0.3">
      <c r="A50" s="292" t="s">
        <v>275</v>
      </c>
      <c r="B50" s="255"/>
      <c r="C50" s="17"/>
      <c r="D50" s="17" t="s">
        <v>235</v>
      </c>
      <c r="E50" s="17"/>
      <c r="F50" s="26">
        <v>1</v>
      </c>
      <c r="G50" s="26"/>
      <c r="H50" s="26"/>
      <c r="I50" s="26"/>
      <c r="J50" s="287">
        <v>373</v>
      </c>
      <c r="K50" s="26" t="s">
        <v>217</v>
      </c>
      <c r="L50" s="26"/>
      <c r="M50" s="26"/>
      <c r="N50" s="26" t="s">
        <v>217</v>
      </c>
      <c r="O50" s="17"/>
      <c r="P50" s="17"/>
      <c r="Q50" s="17"/>
      <c r="R50" s="17"/>
      <c r="S50" s="17" t="s">
        <v>219</v>
      </c>
      <c r="T50" s="260" t="s">
        <v>224</v>
      </c>
      <c r="U50" s="259" t="s">
        <v>276</v>
      </c>
    </row>
    <row r="51" spans="1:21" s="254" customFormat="1" x14ac:dyDescent="0.3">
      <c r="A51" s="292" t="s">
        <v>277</v>
      </c>
      <c r="B51" s="255"/>
      <c r="C51" s="17"/>
      <c r="D51" s="17" t="s">
        <v>235</v>
      </c>
      <c r="E51" s="17"/>
      <c r="F51" s="26">
        <v>1</v>
      </c>
      <c r="G51" s="26"/>
      <c r="H51" s="26"/>
      <c r="I51" s="26"/>
      <c r="J51" s="287">
        <v>702</v>
      </c>
      <c r="K51" s="26" t="s">
        <v>217</v>
      </c>
      <c r="L51" s="26"/>
      <c r="M51" s="26"/>
      <c r="N51" s="26" t="s">
        <v>217</v>
      </c>
      <c r="O51" s="17"/>
      <c r="P51" s="17"/>
      <c r="Q51" s="17"/>
      <c r="R51" s="17"/>
      <c r="S51" s="17" t="s">
        <v>219</v>
      </c>
      <c r="T51" s="260" t="s">
        <v>224</v>
      </c>
      <c r="U51" s="259" t="s">
        <v>278</v>
      </c>
    </row>
    <row r="52" spans="1:21" s="254" customFormat="1" x14ac:dyDescent="0.3">
      <c r="A52" s="292" t="s">
        <v>279</v>
      </c>
      <c r="B52" s="255"/>
      <c r="C52" s="17"/>
      <c r="D52" s="17" t="s">
        <v>235</v>
      </c>
      <c r="E52" s="17"/>
      <c r="F52" s="26"/>
      <c r="G52" s="26">
        <v>1</v>
      </c>
      <c r="H52" s="26"/>
      <c r="I52" s="26"/>
      <c r="J52" s="287">
        <v>15</v>
      </c>
      <c r="K52" s="26"/>
      <c r="L52" s="26"/>
      <c r="M52" s="26"/>
      <c r="N52" s="26" t="s">
        <v>217</v>
      </c>
      <c r="O52" s="17"/>
      <c r="P52" s="17"/>
      <c r="Q52" s="17" t="s">
        <v>217</v>
      </c>
      <c r="R52" s="17"/>
      <c r="S52" s="17" t="s">
        <v>219</v>
      </c>
      <c r="T52" s="260" t="s">
        <v>224</v>
      </c>
      <c r="U52" s="259" t="s">
        <v>280</v>
      </c>
    </row>
    <row r="53" spans="1:21" s="254" customFormat="1" x14ac:dyDescent="0.3">
      <c r="A53" s="292" t="s">
        <v>281</v>
      </c>
      <c r="B53" s="255"/>
      <c r="C53" s="17"/>
      <c r="D53" s="17" t="s">
        <v>237</v>
      </c>
      <c r="E53" s="17"/>
      <c r="F53" s="26"/>
      <c r="G53" s="26"/>
      <c r="H53" s="26">
        <v>1</v>
      </c>
      <c r="I53" s="26"/>
      <c r="J53" s="287">
        <v>12</v>
      </c>
      <c r="K53" s="26"/>
      <c r="L53" s="26"/>
      <c r="M53" s="26"/>
      <c r="N53" s="26"/>
      <c r="O53" s="17"/>
      <c r="P53" s="17"/>
      <c r="Q53" s="17"/>
      <c r="R53" s="17"/>
      <c r="S53" s="17" t="s">
        <v>219</v>
      </c>
      <c r="T53" s="260" t="s">
        <v>224</v>
      </c>
      <c r="U53" s="261" t="s">
        <v>282</v>
      </c>
    </row>
    <row r="54" spans="1:21" s="254" customFormat="1" x14ac:dyDescent="0.3">
      <c r="A54" s="292" t="s">
        <v>283</v>
      </c>
      <c r="B54" s="255"/>
      <c r="C54" s="17"/>
      <c r="D54" s="17" t="s">
        <v>235</v>
      </c>
      <c r="E54" s="17"/>
      <c r="F54" s="26"/>
      <c r="G54" s="26"/>
      <c r="H54" s="26">
        <v>1</v>
      </c>
      <c r="I54" s="26"/>
      <c r="J54" s="287">
        <v>7</v>
      </c>
      <c r="K54" s="26"/>
      <c r="L54" s="26"/>
      <c r="M54" s="26"/>
      <c r="N54" s="26" t="s">
        <v>217</v>
      </c>
      <c r="O54" s="17"/>
      <c r="P54" s="17" t="s">
        <v>217</v>
      </c>
      <c r="Q54" s="17"/>
      <c r="R54" s="17"/>
      <c r="S54" s="17" t="s">
        <v>219</v>
      </c>
      <c r="T54" s="260" t="s">
        <v>224</v>
      </c>
      <c r="U54" s="261" t="s">
        <v>284</v>
      </c>
    </row>
    <row r="55" spans="1:21" s="254" customFormat="1" x14ac:dyDescent="0.3">
      <c r="A55" s="292" t="s">
        <v>285</v>
      </c>
      <c r="B55" s="255"/>
      <c r="C55" s="17"/>
      <c r="D55" s="17" t="s">
        <v>235</v>
      </c>
      <c r="E55" s="17"/>
      <c r="F55" s="26"/>
      <c r="G55" s="26"/>
      <c r="H55" s="26"/>
      <c r="I55" s="26">
        <v>1</v>
      </c>
      <c r="J55" s="287">
        <v>10</v>
      </c>
      <c r="K55" s="26"/>
      <c r="L55" s="26"/>
      <c r="M55" s="26"/>
      <c r="N55" s="26"/>
      <c r="O55" s="17"/>
      <c r="P55" s="17"/>
      <c r="Q55" s="17"/>
      <c r="R55" s="17"/>
      <c r="S55" s="17" t="s">
        <v>219</v>
      </c>
      <c r="T55" s="260" t="s">
        <v>224</v>
      </c>
      <c r="U55" s="254">
        <v>833507036</v>
      </c>
    </row>
    <row r="56" spans="1:21" s="254" customFormat="1" ht="17.25" thickBot="1" x14ac:dyDescent="0.35">
      <c r="A56" s="293" t="s">
        <v>286</v>
      </c>
      <c r="B56" s="255"/>
      <c r="C56" s="17"/>
      <c r="D56" s="17" t="s">
        <v>235</v>
      </c>
      <c r="E56" s="17"/>
      <c r="F56" s="26">
        <v>1</v>
      </c>
      <c r="G56" s="26"/>
      <c r="H56" s="26"/>
      <c r="I56" s="26"/>
      <c r="J56" s="287">
        <v>420</v>
      </c>
      <c r="K56" s="26"/>
      <c r="L56" s="26"/>
      <c r="M56" s="26"/>
      <c r="N56" s="26" t="s">
        <v>217</v>
      </c>
      <c r="O56" s="17"/>
      <c r="P56" s="17"/>
      <c r="Q56" s="17"/>
      <c r="R56" s="17"/>
      <c r="S56" s="17" t="s">
        <v>287</v>
      </c>
      <c r="T56" s="17" t="s">
        <v>288</v>
      </c>
      <c r="U56" s="262">
        <v>583100009</v>
      </c>
    </row>
    <row r="57" spans="1:21" x14ac:dyDescent="0.3">
      <c r="A57" s="27"/>
      <c r="B57" s="28"/>
      <c r="C57" s="29"/>
      <c r="D57" s="29"/>
      <c r="E57" s="29"/>
      <c r="F57" s="30"/>
      <c r="G57" s="30"/>
      <c r="H57" s="30"/>
      <c r="I57" s="30"/>
      <c r="J57" s="30"/>
      <c r="K57" s="30"/>
      <c r="L57" s="30"/>
      <c r="M57" s="30"/>
      <c r="N57" s="30"/>
      <c r="O57" s="29"/>
      <c r="P57" s="29"/>
      <c r="Q57" s="29"/>
      <c r="R57" s="29"/>
      <c r="S57" s="29"/>
      <c r="T57" s="29"/>
      <c r="U57" s="31"/>
    </row>
    <row r="58" spans="1:21" x14ac:dyDescent="0.3">
      <c r="A58" s="405" t="s">
        <v>38</v>
      </c>
      <c r="B58" s="405"/>
      <c r="C58" s="405"/>
      <c r="D58" s="405"/>
      <c r="E58" s="405"/>
      <c r="F58" s="405"/>
      <c r="G58" s="405"/>
      <c r="H58" s="405"/>
      <c r="I58" s="405"/>
      <c r="J58" s="405"/>
      <c r="K58" s="405"/>
      <c r="L58" s="405"/>
      <c r="M58" s="405"/>
      <c r="N58" s="405"/>
    </row>
    <row r="59" spans="1:21" x14ac:dyDescent="0.3">
      <c r="A59" s="32"/>
    </row>
    <row r="60" spans="1:21" x14ac:dyDescent="0.3">
      <c r="A60" s="33" t="s">
        <v>39</v>
      </c>
      <c r="B60" s="33"/>
      <c r="C60" s="33"/>
      <c r="D60" s="33"/>
      <c r="E60" s="33"/>
      <c r="F60" s="33"/>
      <c r="G60" s="33"/>
      <c r="H60" s="33"/>
      <c r="I60" s="33"/>
      <c r="J60" s="33"/>
      <c r="K60" s="33"/>
      <c r="L60" s="33"/>
      <c r="M60" s="33"/>
      <c r="N60" s="33"/>
      <c r="O60" s="33"/>
      <c r="P60" s="33"/>
      <c r="Q60" s="33"/>
      <c r="R60" s="33"/>
      <c r="S60" s="33"/>
    </row>
    <row r="61" spans="1:21" x14ac:dyDescent="0.3">
      <c r="A61" s="34" t="s">
        <v>40</v>
      </c>
      <c r="B61" s="387" t="s">
        <v>23</v>
      </c>
      <c r="C61" s="388"/>
      <c r="D61" s="388"/>
      <c r="E61" s="388"/>
      <c r="F61" s="389"/>
      <c r="G61" s="33"/>
      <c r="H61" s="387" t="s">
        <v>41</v>
      </c>
      <c r="I61" s="388"/>
      <c r="J61" s="388"/>
      <c r="K61" s="388"/>
      <c r="L61" s="388"/>
      <c r="M61" s="389"/>
      <c r="N61" s="387" t="s">
        <v>42</v>
      </c>
      <c r="O61" s="388"/>
      <c r="P61" s="388"/>
      <c r="Q61" s="388"/>
      <c r="R61" s="388"/>
      <c r="S61" s="389"/>
    </row>
    <row r="62" spans="1:21" s="37" customFormat="1" x14ac:dyDescent="0.3">
      <c r="A62" s="35" t="s">
        <v>43</v>
      </c>
      <c r="B62" s="36">
        <v>2013</v>
      </c>
      <c r="C62" s="36">
        <v>2014</v>
      </c>
      <c r="D62" s="36">
        <v>2015</v>
      </c>
      <c r="E62" s="36">
        <v>2016</v>
      </c>
      <c r="F62" s="36">
        <v>2017</v>
      </c>
      <c r="G62" s="36">
        <v>2018</v>
      </c>
      <c r="H62" s="36">
        <v>2013</v>
      </c>
      <c r="I62" s="36">
        <v>2014</v>
      </c>
      <c r="J62" s="36">
        <v>2015</v>
      </c>
      <c r="K62" s="36">
        <v>2016</v>
      </c>
      <c r="L62" s="36">
        <v>2017</v>
      </c>
      <c r="M62" s="36">
        <v>2018</v>
      </c>
      <c r="N62" s="36">
        <v>2013</v>
      </c>
      <c r="O62" s="36">
        <v>2014</v>
      </c>
      <c r="P62" s="36">
        <v>2015</v>
      </c>
      <c r="Q62" s="36">
        <v>2016</v>
      </c>
      <c r="R62" s="36">
        <v>2017</v>
      </c>
      <c r="S62" s="36">
        <v>2018</v>
      </c>
    </row>
    <row r="63" spans="1:21" x14ac:dyDescent="0.3">
      <c r="A63" s="38" t="s">
        <v>44</v>
      </c>
      <c r="B63" s="39"/>
      <c r="C63" s="39"/>
      <c r="D63" s="264"/>
      <c r="E63" s="264"/>
      <c r="F63" s="264"/>
      <c r="G63" s="264"/>
      <c r="H63" s="39">
        <v>9</v>
      </c>
      <c r="I63" s="39">
        <v>9</v>
      </c>
      <c r="J63" s="39">
        <v>10</v>
      </c>
      <c r="K63" s="39">
        <v>10</v>
      </c>
      <c r="L63" s="39">
        <v>10</v>
      </c>
      <c r="M63" s="39">
        <v>10</v>
      </c>
      <c r="N63" s="39">
        <v>2</v>
      </c>
      <c r="O63" s="39">
        <v>2</v>
      </c>
      <c r="P63" s="39">
        <v>2</v>
      </c>
      <c r="Q63" s="39">
        <v>2</v>
      </c>
      <c r="R63" s="39">
        <v>2</v>
      </c>
      <c r="S63" s="40">
        <v>2</v>
      </c>
    </row>
    <row r="64" spans="1:21" x14ac:dyDescent="0.3">
      <c r="A64" s="41" t="s">
        <v>17</v>
      </c>
      <c r="B64" s="42"/>
      <c r="C64" s="42"/>
      <c r="D64" s="263"/>
      <c r="E64" s="263"/>
      <c r="F64" s="263"/>
      <c r="G64" s="263"/>
      <c r="H64" s="42">
        <v>4979</v>
      </c>
      <c r="I64" s="42">
        <v>3954</v>
      </c>
      <c r="J64" s="263">
        <v>5796</v>
      </c>
      <c r="K64" s="263">
        <v>5850</v>
      </c>
      <c r="L64" s="263">
        <v>5875</v>
      </c>
      <c r="M64" s="263">
        <v>5900</v>
      </c>
      <c r="N64" s="42">
        <v>21</v>
      </c>
      <c r="O64" s="42">
        <v>20</v>
      </c>
      <c r="P64" s="263">
        <v>20</v>
      </c>
      <c r="Q64" s="263">
        <v>36</v>
      </c>
      <c r="R64" s="263">
        <v>36</v>
      </c>
      <c r="S64" s="266">
        <v>40</v>
      </c>
    </row>
    <row r="65" spans="1:23" x14ac:dyDescent="0.3">
      <c r="A65" s="44"/>
      <c r="B65" s="45"/>
      <c r="C65" s="45"/>
      <c r="D65" s="45"/>
      <c r="E65" s="45"/>
      <c r="F65" s="45"/>
      <c r="G65" s="45"/>
      <c r="H65" s="45"/>
      <c r="I65" s="45"/>
      <c r="J65" s="45"/>
      <c r="K65" s="45"/>
      <c r="L65" s="45"/>
      <c r="M65" s="45"/>
      <c r="N65" s="45"/>
      <c r="O65" s="45"/>
      <c r="P65" s="4"/>
      <c r="Q65" s="4"/>
      <c r="R65" s="4"/>
      <c r="S65" s="4"/>
      <c r="T65" s="4"/>
      <c r="U65" s="4"/>
      <c r="V65" s="4"/>
      <c r="W65" s="4"/>
    </row>
    <row r="66" spans="1:23" x14ac:dyDescent="0.3">
      <c r="A66" s="33" t="s">
        <v>39</v>
      </c>
      <c r="B66" s="33"/>
      <c r="C66" s="33"/>
      <c r="D66" s="33"/>
      <c r="E66" s="33"/>
      <c r="F66" s="33"/>
      <c r="G66" s="33"/>
      <c r="H66" s="33"/>
      <c r="I66" s="33"/>
      <c r="J66" s="33"/>
      <c r="K66" s="33"/>
      <c r="L66" s="33"/>
      <c r="M66" s="33"/>
      <c r="N66" s="33"/>
      <c r="O66" s="33"/>
      <c r="P66" s="33"/>
      <c r="Q66" s="33"/>
      <c r="R66" s="33"/>
      <c r="S66" s="33"/>
    </row>
    <row r="67" spans="1:23" x14ac:dyDescent="0.3">
      <c r="A67" s="34" t="s">
        <v>40</v>
      </c>
      <c r="B67" s="387" t="s">
        <v>45</v>
      </c>
      <c r="C67" s="388"/>
      <c r="D67" s="388"/>
      <c r="E67" s="388"/>
      <c r="F67" s="389"/>
      <c r="G67" s="33"/>
      <c r="H67" s="387" t="s">
        <v>46</v>
      </c>
      <c r="I67" s="388"/>
      <c r="J67" s="388"/>
      <c r="K67" s="388"/>
      <c r="L67" s="388"/>
      <c r="M67" s="389"/>
      <c r="N67" s="387" t="s">
        <v>47</v>
      </c>
      <c r="O67" s="388"/>
      <c r="P67" s="388"/>
      <c r="Q67" s="388"/>
      <c r="R67" s="388"/>
      <c r="S67" s="389"/>
    </row>
    <row r="68" spans="1:23" s="37" customFormat="1" x14ac:dyDescent="0.3">
      <c r="A68" s="35" t="s">
        <v>43</v>
      </c>
      <c r="B68" s="36">
        <v>2013</v>
      </c>
      <c r="C68" s="36">
        <v>2014</v>
      </c>
      <c r="D68" s="36">
        <v>2015</v>
      </c>
      <c r="E68" s="36">
        <v>2016</v>
      </c>
      <c r="F68" s="36">
        <v>2017</v>
      </c>
      <c r="G68" s="36">
        <v>2018</v>
      </c>
      <c r="H68" s="36">
        <v>2013</v>
      </c>
      <c r="I68" s="36">
        <v>2014</v>
      </c>
      <c r="J68" s="36">
        <v>2015</v>
      </c>
      <c r="K68" s="36">
        <v>2016</v>
      </c>
      <c r="L68" s="36">
        <v>2017</v>
      </c>
      <c r="M68" s="36">
        <v>2018</v>
      </c>
      <c r="N68" s="36">
        <v>2013</v>
      </c>
      <c r="O68" s="36">
        <v>2014</v>
      </c>
      <c r="P68" s="36">
        <v>2015</v>
      </c>
      <c r="Q68" s="36">
        <v>2016</v>
      </c>
      <c r="R68" s="36">
        <v>2017</v>
      </c>
      <c r="S68" s="36">
        <v>2018</v>
      </c>
    </row>
    <row r="69" spans="1:23" x14ac:dyDescent="0.3">
      <c r="A69" s="38" t="s">
        <v>44</v>
      </c>
      <c r="B69" s="39">
        <v>5</v>
      </c>
      <c r="C69" s="39">
        <v>5</v>
      </c>
      <c r="D69" s="39">
        <v>5</v>
      </c>
      <c r="E69" s="39">
        <v>5</v>
      </c>
      <c r="F69" s="39">
        <v>5</v>
      </c>
      <c r="G69" s="39">
        <v>5</v>
      </c>
      <c r="H69" s="46">
        <v>3</v>
      </c>
      <c r="I69" s="46">
        <v>3</v>
      </c>
      <c r="J69" s="46">
        <v>3</v>
      </c>
      <c r="K69" s="46">
        <v>3</v>
      </c>
      <c r="L69" s="46">
        <v>3</v>
      </c>
      <c r="M69" s="46">
        <v>3</v>
      </c>
      <c r="N69" s="47">
        <f t="shared" ref="N69:S70" si="0">SUM(B63,H63,N63,B69,H69)</f>
        <v>19</v>
      </c>
      <c r="O69" s="47">
        <f t="shared" si="0"/>
        <v>19</v>
      </c>
      <c r="P69" s="47">
        <f t="shared" si="0"/>
        <v>20</v>
      </c>
      <c r="Q69" s="47">
        <f t="shared" si="0"/>
        <v>20</v>
      </c>
      <c r="R69" s="47">
        <f t="shared" si="0"/>
        <v>20</v>
      </c>
      <c r="S69" s="294">
        <f t="shared" si="0"/>
        <v>20</v>
      </c>
    </row>
    <row r="70" spans="1:23" x14ac:dyDescent="0.3">
      <c r="A70" s="41" t="s">
        <v>17</v>
      </c>
      <c r="B70" s="42">
        <v>65</v>
      </c>
      <c r="C70" s="42">
        <v>54</v>
      </c>
      <c r="D70" s="42">
        <v>62</v>
      </c>
      <c r="E70" s="42">
        <v>65</v>
      </c>
      <c r="F70" s="42">
        <v>65</v>
      </c>
      <c r="G70" s="42">
        <v>70</v>
      </c>
      <c r="H70" s="48">
        <v>38</v>
      </c>
      <c r="I70" s="48">
        <v>49</v>
      </c>
      <c r="J70" s="263">
        <v>36</v>
      </c>
      <c r="K70" s="263">
        <v>45</v>
      </c>
      <c r="L70" s="263">
        <v>45</v>
      </c>
      <c r="M70" s="263">
        <v>45</v>
      </c>
      <c r="N70" s="49">
        <f t="shared" si="0"/>
        <v>5103</v>
      </c>
      <c r="O70" s="49">
        <f t="shared" si="0"/>
        <v>4077</v>
      </c>
      <c r="P70" s="49">
        <f t="shared" si="0"/>
        <v>5914</v>
      </c>
      <c r="Q70" s="49">
        <f t="shared" si="0"/>
        <v>5996</v>
      </c>
      <c r="R70" s="49">
        <f t="shared" si="0"/>
        <v>6021</v>
      </c>
      <c r="S70" s="50">
        <f t="shared" si="0"/>
        <v>6055</v>
      </c>
    </row>
    <row r="71" spans="1:23" x14ac:dyDescent="0.3">
      <c r="A71" s="44"/>
      <c r="B71" s="45"/>
      <c r="C71" s="45"/>
      <c r="D71" s="45"/>
      <c r="E71" s="45"/>
      <c r="F71" s="45"/>
      <c r="G71" s="45"/>
      <c r="H71" s="45"/>
      <c r="I71" s="45"/>
      <c r="J71" s="45"/>
      <c r="K71" s="4"/>
      <c r="L71" s="4"/>
      <c r="M71" s="4"/>
      <c r="N71" s="4"/>
      <c r="O71" s="4"/>
      <c r="P71" s="4"/>
      <c r="Q71" s="4"/>
      <c r="R71" s="4"/>
      <c r="S71" s="4"/>
      <c r="T71" s="4"/>
    </row>
    <row r="72" spans="1:23" x14ac:dyDescent="0.3">
      <c r="A72" s="399" t="s">
        <v>48</v>
      </c>
      <c r="B72" s="400"/>
      <c r="C72" s="400"/>
      <c r="D72" s="400"/>
      <c r="E72" s="400"/>
      <c r="F72" s="400"/>
      <c r="G72" s="400"/>
      <c r="H72" s="400"/>
      <c r="I72" s="400"/>
      <c r="J72" s="400"/>
      <c r="K72" s="400"/>
      <c r="L72" s="400"/>
      <c r="M72" s="400"/>
      <c r="N72" s="400"/>
      <c r="O72" s="400"/>
      <c r="P72" s="400"/>
      <c r="Q72" s="400"/>
      <c r="R72" s="400"/>
      <c r="S72" s="401"/>
    </row>
    <row r="73" spans="1:23" x14ac:dyDescent="0.3">
      <c r="A73" s="51" t="s">
        <v>40</v>
      </c>
      <c r="B73" s="402" t="s">
        <v>23</v>
      </c>
      <c r="C73" s="403"/>
      <c r="D73" s="403"/>
      <c r="E73" s="403"/>
      <c r="F73" s="403"/>
      <c r="G73" s="404"/>
      <c r="H73" s="402" t="s">
        <v>41</v>
      </c>
      <c r="I73" s="403"/>
      <c r="J73" s="403"/>
      <c r="K73" s="403"/>
      <c r="L73" s="403"/>
      <c r="M73" s="404"/>
      <c r="N73" s="402" t="s">
        <v>42</v>
      </c>
      <c r="O73" s="403"/>
      <c r="P73" s="403"/>
      <c r="Q73" s="403"/>
      <c r="R73" s="403"/>
      <c r="S73" s="404"/>
    </row>
    <row r="74" spans="1:23" s="37" customFormat="1" x14ac:dyDescent="0.3">
      <c r="A74" s="52" t="s">
        <v>43</v>
      </c>
      <c r="B74" s="53">
        <v>2013</v>
      </c>
      <c r="C74" s="53">
        <v>2014</v>
      </c>
      <c r="D74" s="54">
        <v>2015</v>
      </c>
      <c r="E74" s="54">
        <v>2016</v>
      </c>
      <c r="F74" s="53">
        <v>2017</v>
      </c>
      <c r="G74" s="53">
        <v>2018</v>
      </c>
      <c r="H74" s="53">
        <v>2013</v>
      </c>
      <c r="I74" s="53">
        <v>2014</v>
      </c>
      <c r="J74" s="54">
        <v>2015</v>
      </c>
      <c r="K74" s="54">
        <v>2016</v>
      </c>
      <c r="L74" s="53">
        <v>2017</v>
      </c>
      <c r="M74" s="53">
        <v>2018</v>
      </c>
      <c r="N74" s="53">
        <v>2013</v>
      </c>
      <c r="O74" s="53">
        <v>2014</v>
      </c>
      <c r="P74" s="54">
        <v>2015</v>
      </c>
      <c r="Q74" s="54">
        <v>2016</v>
      </c>
      <c r="R74" s="53">
        <v>2017</v>
      </c>
      <c r="S74" s="53">
        <v>2018</v>
      </c>
    </row>
    <row r="75" spans="1:23" x14ac:dyDescent="0.3">
      <c r="A75" s="38" t="s">
        <v>44</v>
      </c>
      <c r="B75" s="39"/>
      <c r="C75" s="39"/>
      <c r="D75" s="39"/>
      <c r="E75" s="39"/>
      <c r="F75" s="39"/>
      <c r="G75" s="39"/>
      <c r="H75" s="39">
        <v>1</v>
      </c>
      <c r="I75" s="39">
        <v>1</v>
      </c>
      <c r="J75" s="39">
        <v>1</v>
      </c>
      <c r="K75" s="39">
        <v>1</v>
      </c>
      <c r="L75" s="39">
        <v>1</v>
      </c>
      <c r="M75" s="39">
        <v>1</v>
      </c>
      <c r="N75" s="39">
        <v>5</v>
      </c>
      <c r="O75" s="39">
        <v>5</v>
      </c>
      <c r="P75" s="39">
        <v>5</v>
      </c>
      <c r="Q75" s="39">
        <v>5</v>
      </c>
      <c r="R75" s="39">
        <v>5</v>
      </c>
      <c r="S75" s="40">
        <v>5</v>
      </c>
    </row>
    <row r="76" spans="1:23" x14ac:dyDescent="0.3">
      <c r="A76" s="41" t="s">
        <v>17</v>
      </c>
      <c r="B76" s="42"/>
      <c r="C76" s="42"/>
      <c r="D76" s="42"/>
      <c r="E76" s="42"/>
      <c r="F76" s="42"/>
      <c r="G76" s="42"/>
      <c r="H76" s="42">
        <v>413</v>
      </c>
      <c r="I76" s="42">
        <v>413</v>
      </c>
      <c r="J76" s="263">
        <v>70</v>
      </c>
      <c r="K76" s="263">
        <v>70</v>
      </c>
      <c r="L76" s="263">
        <v>70</v>
      </c>
      <c r="M76" s="263">
        <v>100</v>
      </c>
      <c r="N76" s="42">
        <v>28</v>
      </c>
      <c r="O76" s="42">
        <v>8</v>
      </c>
      <c r="P76" s="42">
        <v>20</v>
      </c>
      <c r="Q76" s="42">
        <v>70</v>
      </c>
      <c r="R76" s="42">
        <v>70</v>
      </c>
      <c r="S76" s="43">
        <v>70</v>
      </c>
    </row>
    <row r="77" spans="1:23" x14ac:dyDescent="0.3">
      <c r="A77" s="55"/>
      <c r="B77" s="45"/>
      <c r="C77" s="45"/>
      <c r="D77" s="45"/>
      <c r="E77" s="45"/>
      <c r="F77" s="45"/>
      <c r="G77" s="45"/>
      <c r="H77" s="45"/>
      <c r="I77" s="45"/>
      <c r="J77" s="45"/>
      <c r="K77" s="45"/>
      <c r="L77" s="45"/>
      <c r="M77" s="45"/>
      <c r="N77" s="45"/>
      <c r="O77" s="45"/>
      <c r="P77" s="4"/>
      <c r="Q77" s="4"/>
      <c r="R77" s="4"/>
      <c r="S77" s="4"/>
      <c r="T77" s="4"/>
      <c r="U77" s="4"/>
      <c r="V77" s="4"/>
      <c r="W77" s="4"/>
    </row>
    <row r="78" spans="1:23" x14ac:dyDescent="0.3">
      <c r="A78" s="56" t="s">
        <v>48</v>
      </c>
      <c r="B78" s="56"/>
      <c r="C78" s="56"/>
      <c r="D78" s="56"/>
      <c r="E78" s="56"/>
      <c r="F78" s="56"/>
      <c r="G78" s="56"/>
      <c r="H78" s="56"/>
      <c r="I78" s="56"/>
      <c r="J78" s="56"/>
      <c r="K78" s="56"/>
      <c r="L78" s="56"/>
      <c r="M78" s="56"/>
      <c r="N78" s="56"/>
      <c r="O78" s="56"/>
      <c r="P78" s="56"/>
      <c r="Q78" s="56"/>
      <c r="R78" s="56"/>
      <c r="S78" s="56"/>
    </row>
    <row r="79" spans="1:23" x14ac:dyDescent="0.3">
      <c r="A79" s="51" t="s">
        <v>40</v>
      </c>
      <c r="B79" s="402" t="s">
        <v>45</v>
      </c>
      <c r="C79" s="403"/>
      <c r="D79" s="403"/>
      <c r="E79" s="403"/>
      <c r="F79" s="403"/>
      <c r="G79" s="404"/>
      <c r="H79" s="402" t="s">
        <v>46</v>
      </c>
      <c r="I79" s="403"/>
      <c r="J79" s="403"/>
      <c r="K79" s="403"/>
      <c r="L79" s="403"/>
      <c r="M79" s="404"/>
      <c r="N79" s="402" t="s">
        <v>47</v>
      </c>
      <c r="O79" s="403"/>
      <c r="P79" s="403"/>
      <c r="Q79" s="403"/>
      <c r="R79" s="403"/>
      <c r="S79" s="404"/>
    </row>
    <row r="80" spans="1:23" s="37" customFormat="1" x14ac:dyDescent="0.3">
      <c r="A80" s="57" t="s">
        <v>43</v>
      </c>
      <c r="B80" s="53">
        <v>2013</v>
      </c>
      <c r="C80" s="54">
        <v>2014</v>
      </c>
      <c r="D80" s="54">
        <v>2015</v>
      </c>
      <c r="E80" s="54">
        <v>2016</v>
      </c>
      <c r="F80" s="53">
        <v>2017</v>
      </c>
      <c r="G80" s="53">
        <v>2018</v>
      </c>
      <c r="H80" s="53">
        <v>2013</v>
      </c>
      <c r="I80" s="54">
        <v>2014</v>
      </c>
      <c r="J80" s="54">
        <v>2015</v>
      </c>
      <c r="K80" s="54">
        <v>2016</v>
      </c>
      <c r="L80" s="53">
        <v>2017</v>
      </c>
      <c r="M80" s="53">
        <v>2018</v>
      </c>
      <c r="N80" s="53">
        <v>2013</v>
      </c>
      <c r="O80" s="54">
        <v>2014</v>
      </c>
      <c r="P80" s="54">
        <v>2015</v>
      </c>
      <c r="Q80" s="54">
        <v>2016</v>
      </c>
      <c r="R80" s="53">
        <v>2017</v>
      </c>
      <c r="S80" s="53">
        <v>2018</v>
      </c>
    </row>
    <row r="81" spans="1:23" x14ac:dyDescent="0.3">
      <c r="A81" s="267" t="s">
        <v>44</v>
      </c>
      <c r="B81" s="264">
        <v>4</v>
      </c>
      <c r="C81" s="264">
        <v>4</v>
      </c>
      <c r="D81" s="264">
        <v>4</v>
      </c>
      <c r="E81" s="264">
        <v>4</v>
      </c>
      <c r="F81" s="264">
        <v>4</v>
      </c>
      <c r="G81" s="264">
        <v>4</v>
      </c>
      <c r="H81" s="264">
        <v>1</v>
      </c>
      <c r="I81" s="264">
        <v>1</v>
      </c>
      <c r="J81" s="264">
        <v>1</v>
      </c>
      <c r="K81" s="264">
        <v>1</v>
      </c>
      <c r="L81" s="264">
        <v>1</v>
      </c>
      <c r="M81" s="264">
        <v>1</v>
      </c>
      <c r="N81" s="268">
        <f t="shared" ref="N81:S82" si="1">SUM(B75,H75,N75,B81,H81)</f>
        <v>11</v>
      </c>
      <c r="O81" s="268">
        <f t="shared" si="1"/>
        <v>11</v>
      </c>
      <c r="P81" s="268">
        <f t="shared" si="1"/>
        <v>11</v>
      </c>
      <c r="Q81" s="268">
        <f t="shared" si="1"/>
        <v>11</v>
      </c>
      <c r="R81" s="268">
        <f t="shared" si="1"/>
        <v>11</v>
      </c>
      <c r="S81" s="269">
        <f t="shared" si="1"/>
        <v>11</v>
      </c>
    </row>
    <row r="82" spans="1:23" x14ac:dyDescent="0.3">
      <c r="A82" s="270" t="s">
        <v>17</v>
      </c>
      <c r="B82" s="263">
        <v>112</v>
      </c>
      <c r="C82" s="263">
        <v>100</v>
      </c>
      <c r="D82" s="263">
        <v>117</v>
      </c>
      <c r="E82" s="263">
        <v>117</v>
      </c>
      <c r="F82" s="263">
        <v>118</v>
      </c>
      <c r="G82" s="263">
        <v>120</v>
      </c>
      <c r="H82" s="263">
        <v>11</v>
      </c>
      <c r="I82" s="263">
        <v>11</v>
      </c>
      <c r="J82" s="263">
        <v>11</v>
      </c>
      <c r="K82" s="263">
        <v>10</v>
      </c>
      <c r="L82" s="263">
        <v>10</v>
      </c>
      <c r="M82" s="263">
        <v>10</v>
      </c>
      <c r="N82" s="271">
        <f t="shared" si="1"/>
        <v>564</v>
      </c>
      <c r="O82" s="271">
        <f t="shared" si="1"/>
        <v>532</v>
      </c>
      <c r="P82" s="271">
        <f t="shared" si="1"/>
        <v>218</v>
      </c>
      <c r="Q82" s="271">
        <f t="shared" si="1"/>
        <v>267</v>
      </c>
      <c r="R82" s="271">
        <f t="shared" si="1"/>
        <v>268</v>
      </c>
      <c r="S82" s="272">
        <f t="shared" si="1"/>
        <v>300</v>
      </c>
    </row>
    <row r="83" spans="1:23" x14ac:dyDescent="0.3">
      <c r="A83" s="273"/>
      <c r="B83" s="274"/>
      <c r="C83" s="274"/>
      <c r="D83" s="274"/>
      <c r="E83" s="274"/>
      <c r="F83" s="274"/>
      <c r="G83" s="274"/>
      <c r="H83" s="274"/>
      <c r="I83" s="274"/>
      <c r="J83" s="274"/>
      <c r="K83" s="274"/>
      <c r="L83" s="274"/>
      <c r="M83" s="274"/>
      <c r="N83" s="274"/>
      <c r="O83" s="274"/>
      <c r="P83" s="275"/>
      <c r="Q83" s="275"/>
      <c r="R83" s="276"/>
      <c r="S83" s="276"/>
      <c r="T83" s="4"/>
      <c r="U83" s="4"/>
      <c r="V83" s="4"/>
      <c r="W83" s="4"/>
    </row>
    <row r="84" spans="1:23" x14ac:dyDescent="0.3">
      <c r="A84" s="390" t="s">
        <v>49</v>
      </c>
      <c r="B84" s="391"/>
      <c r="C84" s="391"/>
      <c r="D84" s="391"/>
      <c r="E84" s="391"/>
      <c r="F84" s="391"/>
      <c r="G84" s="391"/>
      <c r="H84" s="391"/>
      <c r="I84" s="391"/>
      <c r="J84" s="391"/>
      <c r="K84" s="391"/>
      <c r="L84" s="391"/>
      <c r="M84" s="391"/>
      <c r="N84" s="391"/>
      <c r="O84" s="391"/>
      <c r="P84" s="391"/>
      <c r="Q84" s="391"/>
      <c r="R84" s="391"/>
      <c r="S84" s="392"/>
    </row>
    <row r="85" spans="1:23" x14ac:dyDescent="0.3">
      <c r="A85" s="277" t="s">
        <v>40</v>
      </c>
      <c r="B85" s="393" t="s">
        <v>23</v>
      </c>
      <c r="C85" s="394"/>
      <c r="D85" s="394"/>
      <c r="E85" s="394"/>
      <c r="F85" s="394"/>
      <c r="G85" s="395"/>
      <c r="H85" s="393" t="s">
        <v>41</v>
      </c>
      <c r="I85" s="394"/>
      <c r="J85" s="394"/>
      <c r="K85" s="394"/>
      <c r="L85" s="394"/>
      <c r="M85" s="395"/>
      <c r="N85" s="393" t="s">
        <v>42</v>
      </c>
      <c r="O85" s="394"/>
      <c r="P85" s="394"/>
      <c r="Q85" s="394"/>
      <c r="R85" s="394"/>
      <c r="S85" s="395"/>
    </row>
    <row r="86" spans="1:23" s="37" customFormat="1" x14ac:dyDescent="0.3">
      <c r="A86" s="278" t="s">
        <v>43</v>
      </c>
      <c r="B86" s="279">
        <v>2013</v>
      </c>
      <c r="C86" s="279">
        <v>2014</v>
      </c>
      <c r="D86" s="279">
        <v>2015</v>
      </c>
      <c r="E86" s="279">
        <v>2016</v>
      </c>
      <c r="F86" s="279">
        <v>2017</v>
      </c>
      <c r="G86" s="279">
        <v>2018</v>
      </c>
      <c r="H86" s="279">
        <v>2013</v>
      </c>
      <c r="I86" s="279">
        <v>2014</v>
      </c>
      <c r="J86" s="279">
        <v>2015</v>
      </c>
      <c r="K86" s="279">
        <v>2016</v>
      </c>
      <c r="L86" s="279">
        <v>2017</v>
      </c>
      <c r="M86" s="279">
        <v>2018</v>
      </c>
      <c r="N86" s="279">
        <v>2013</v>
      </c>
      <c r="O86" s="279">
        <v>2014</v>
      </c>
      <c r="P86" s="279">
        <v>2015</v>
      </c>
      <c r="Q86" s="279">
        <v>2016</v>
      </c>
      <c r="R86" s="279">
        <v>2017</v>
      </c>
      <c r="S86" s="279">
        <v>2018</v>
      </c>
    </row>
    <row r="87" spans="1:23" x14ac:dyDescent="0.3">
      <c r="A87" s="267" t="s">
        <v>44</v>
      </c>
      <c r="B87" s="264">
        <f t="shared" ref="B87:S88" si="2">SUM(B63,B75)</f>
        <v>0</v>
      </c>
      <c r="C87" s="264">
        <f t="shared" si="2"/>
        <v>0</v>
      </c>
      <c r="D87" s="264">
        <f t="shared" si="2"/>
        <v>0</v>
      </c>
      <c r="E87" s="264">
        <f t="shared" si="2"/>
        <v>0</v>
      </c>
      <c r="F87" s="264">
        <f t="shared" si="2"/>
        <v>0</v>
      </c>
      <c r="G87" s="264">
        <f t="shared" si="2"/>
        <v>0</v>
      </c>
      <c r="H87" s="264">
        <f t="shared" si="2"/>
        <v>10</v>
      </c>
      <c r="I87" s="264">
        <f t="shared" si="2"/>
        <v>10</v>
      </c>
      <c r="J87" s="264">
        <f t="shared" si="2"/>
        <v>11</v>
      </c>
      <c r="K87" s="264">
        <f t="shared" si="2"/>
        <v>11</v>
      </c>
      <c r="L87" s="264">
        <f t="shared" si="2"/>
        <v>11</v>
      </c>
      <c r="M87" s="264">
        <f t="shared" si="2"/>
        <v>11</v>
      </c>
      <c r="N87" s="264">
        <f t="shared" si="2"/>
        <v>7</v>
      </c>
      <c r="O87" s="264">
        <f t="shared" si="2"/>
        <v>7</v>
      </c>
      <c r="P87" s="264">
        <f t="shared" si="2"/>
        <v>7</v>
      </c>
      <c r="Q87" s="264">
        <f t="shared" si="2"/>
        <v>7</v>
      </c>
      <c r="R87" s="264">
        <f t="shared" si="2"/>
        <v>7</v>
      </c>
      <c r="S87" s="280">
        <f t="shared" si="2"/>
        <v>7</v>
      </c>
    </row>
    <row r="88" spans="1:23" x14ac:dyDescent="0.3">
      <c r="A88" s="270" t="s">
        <v>17</v>
      </c>
      <c r="B88" s="263">
        <f t="shared" si="2"/>
        <v>0</v>
      </c>
      <c r="C88" s="263">
        <f t="shared" si="2"/>
        <v>0</v>
      </c>
      <c r="D88" s="263">
        <f t="shared" si="2"/>
        <v>0</v>
      </c>
      <c r="E88" s="263">
        <f t="shared" si="2"/>
        <v>0</v>
      </c>
      <c r="F88" s="263">
        <f t="shared" si="2"/>
        <v>0</v>
      </c>
      <c r="G88" s="263">
        <f t="shared" si="2"/>
        <v>0</v>
      </c>
      <c r="H88" s="263">
        <f t="shared" si="2"/>
        <v>5392</v>
      </c>
      <c r="I88" s="263">
        <f t="shared" si="2"/>
        <v>4367</v>
      </c>
      <c r="J88" s="263">
        <f t="shared" si="2"/>
        <v>5866</v>
      </c>
      <c r="K88" s="263">
        <f t="shared" si="2"/>
        <v>5920</v>
      </c>
      <c r="L88" s="263">
        <f t="shared" si="2"/>
        <v>5945</v>
      </c>
      <c r="M88" s="263">
        <f t="shared" si="2"/>
        <v>6000</v>
      </c>
      <c r="N88" s="263">
        <f t="shared" si="2"/>
        <v>49</v>
      </c>
      <c r="O88" s="263">
        <f t="shared" si="2"/>
        <v>28</v>
      </c>
      <c r="P88" s="263">
        <f t="shared" si="2"/>
        <v>40</v>
      </c>
      <c r="Q88" s="263">
        <f t="shared" si="2"/>
        <v>106</v>
      </c>
      <c r="R88" s="263">
        <f t="shared" si="2"/>
        <v>106</v>
      </c>
      <c r="S88" s="266">
        <f t="shared" si="2"/>
        <v>110</v>
      </c>
    </row>
    <row r="89" spans="1:23" x14ac:dyDescent="0.3">
      <c r="A89" s="281"/>
      <c r="B89" s="282"/>
      <c r="C89" s="282"/>
      <c r="D89" s="282"/>
      <c r="E89" s="282"/>
      <c r="F89" s="282"/>
      <c r="G89" s="282"/>
      <c r="H89" s="282"/>
      <c r="I89" s="282"/>
      <c r="J89" s="282"/>
      <c r="K89" s="283"/>
      <c r="L89" s="283"/>
      <c r="M89" s="283"/>
      <c r="N89" s="283"/>
      <c r="O89" s="283"/>
      <c r="P89" s="283"/>
      <c r="Q89" s="283"/>
      <c r="R89" s="283"/>
      <c r="S89" s="283"/>
    </row>
    <row r="90" spans="1:23" x14ac:dyDescent="0.3">
      <c r="A90" s="390" t="s">
        <v>49</v>
      </c>
      <c r="B90" s="391"/>
      <c r="C90" s="391"/>
      <c r="D90" s="391"/>
      <c r="E90" s="391"/>
      <c r="F90" s="391"/>
      <c r="G90" s="391"/>
      <c r="H90" s="391"/>
      <c r="I90" s="391"/>
      <c r="J90" s="391"/>
      <c r="K90" s="391"/>
      <c r="L90" s="391"/>
      <c r="M90" s="391"/>
      <c r="N90" s="391"/>
      <c r="O90" s="391"/>
      <c r="P90" s="391"/>
      <c r="Q90" s="391"/>
      <c r="R90" s="391"/>
      <c r="S90" s="392"/>
    </row>
    <row r="91" spans="1:23" x14ac:dyDescent="0.3">
      <c r="A91" s="277" t="s">
        <v>40</v>
      </c>
      <c r="B91" s="396" t="s">
        <v>45</v>
      </c>
      <c r="C91" s="397"/>
      <c r="D91" s="397"/>
      <c r="E91" s="397"/>
      <c r="F91" s="397"/>
      <c r="G91" s="398"/>
      <c r="H91" s="393" t="s">
        <v>46</v>
      </c>
      <c r="I91" s="394"/>
      <c r="J91" s="394"/>
      <c r="K91" s="394"/>
      <c r="L91" s="394"/>
      <c r="M91" s="395"/>
      <c r="N91" s="396" t="s">
        <v>47</v>
      </c>
      <c r="O91" s="397"/>
      <c r="P91" s="397"/>
      <c r="Q91" s="397"/>
      <c r="R91" s="397"/>
      <c r="S91" s="398"/>
    </row>
    <row r="92" spans="1:23" s="37" customFormat="1" x14ac:dyDescent="0.3">
      <c r="A92" s="58" t="s">
        <v>43</v>
      </c>
      <c r="B92" s="59">
        <v>2013</v>
      </c>
      <c r="C92" s="59">
        <v>2014</v>
      </c>
      <c r="D92" s="59">
        <v>2015</v>
      </c>
      <c r="E92" s="59">
        <v>2016</v>
      </c>
      <c r="F92" s="59">
        <v>2017</v>
      </c>
      <c r="G92" s="59">
        <v>2018</v>
      </c>
      <c r="H92" s="59">
        <v>2013</v>
      </c>
      <c r="I92" s="59">
        <v>2014</v>
      </c>
      <c r="J92" s="59">
        <v>2015</v>
      </c>
      <c r="K92" s="59">
        <v>2016</v>
      </c>
      <c r="L92" s="59">
        <v>2017</v>
      </c>
      <c r="M92" s="59">
        <v>2018</v>
      </c>
      <c r="N92" s="59">
        <v>2013</v>
      </c>
      <c r="O92" s="59">
        <v>2014</v>
      </c>
      <c r="P92" s="59">
        <v>2015</v>
      </c>
      <c r="Q92" s="59">
        <v>2016</v>
      </c>
      <c r="R92" s="59">
        <v>2017</v>
      </c>
      <c r="S92" s="59">
        <v>2018</v>
      </c>
    </row>
    <row r="93" spans="1:23" x14ac:dyDescent="0.3">
      <c r="A93" s="38" t="s">
        <v>44</v>
      </c>
      <c r="B93" s="60">
        <f t="shared" ref="B93:M94" si="3">SUM(B69,B81)</f>
        <v>9</v>
      </c>
      <c r="C93" s="60">
        <f t="shared" si="3"/>
        <v>9</v>
      </c>
      <c r="D93" s="60">
        <f t="shared" si="3"/>
        <v>9</v>
      </c>
      <c r="E93" s="60">
        <f t="shared" si="3"/>
        <v>9</v>
      </c>
      <c r="F93" s="60">
        <f t="shared" si="3"/>
        <v>9</v>
      </c>
      <c r="G93" s="60">
        <f t="shared" si="3"/>
        <v>9</v>
      </c>
      <c r="H93" s="60">
        <f t="shared" si="3"/>
        <v>4</v>
      </c>
      <c r="I93" s="60">
        <f t="shared" si="3"/>
        <v>4</v>
      </c>
      <c r="J93" s="60">
        <f t="shared" si="3"/>
        <v>4</v>
      </c>
      <c r="K93" s="60">
        <f t="shared" si="3"/>
        <v>4</v>
      </c>
      <c r="L93" s="60">
        <f t="shared" si="3"/>
        <v>4</v>
      </c>
      <c r="M93" s="60">
        <f t="shared" si="3"/>
        <v>4</v>
      </c>
      <c r="N93" s="60">
        <f t="shared" ref="N93:S94" si="4">SUM(B87,H87,N87,B93,H93)</f>
        <v>30</v>
      </c>
      <c r="O93" s="60">
        <f t="shared" si="4"/>
        <v>30</v>
      </c>
      <c r="P93" s="60">
        <f t="shared" si="4"/>
        <v>31</v>
      </c>
      <c r="Q93" s="60">
        <f t="shared" si="4"/>
        <v>31</v>
      </c>
      <c r="R93" s="60">
        <f t="shared" si="4"/>
        <v>31</v>
      </c>
      <c r="S93" s="61">
        <f t="shared" si="4"/>
        <v>31</v>
      </c>
    </row>
    <row r="94" spans="1:23" x14ac:dyDescent="0.3">
      <c r="A94" s="41" t="s">
        <v>17</v>
      </c>
      <c r="B94" s="62">
        <f t="shared" si="3"/>
        <v>177</v>
      </c>
      <c r="C94" s="62">
        <f t="shared" si="3"/>
        <v>154</v>
      </c>
      <c r="D94" s="62">
        <f t="shared" si="3"/>
        <v>179</v>
      </c>
      <c r="E94" s="62">
        <f t="shared" si="3"/>
        <v>182</v>
      </c>
      <c r="F94" s="62">
        <f t="shared" si="3"/>
        <v>183</v>
      </c>
      <c r="G94" s="62">
        <f t="shared" si="3"/>
        <v>190</v>
      </c>
      <c r="H94" s="62">
        <f t="shared" si="3"/>
        <v>49</v>
      </c>
      <c r="I94" s="62">
        <f t="shared" si="3"/>
        <v>60</v>
      </c>
      <c r="J94" s="62">
        <f t="shared" si="3"/>
        <v>47</v>
      </c>
      <c r="K94" s="62">
        <f t="shared" si="3"/>
        <v>55</v>
      </c>
      <c r="L94" s="62">
        <f t="shared" si="3"/>
        <v>55</v>
      </c>
      <c r="M94" s="62">
        <f t="shared" si="3"/>
        <v>55</v>
      </c>
      <c r="N94" s="62">
        <f t="shared" si="4"/>
        <v>5667</v>
      </c>
      <c r="O94" s="62">
        <f t="shared" si="4"/>
        <v>4609</v>
      </c>
      <c r="P94" s="62">
        <f t="shared" si="4"/>
        <v>6132</v>
      </c>
      <c r="Q94" s="62">
        <f t="shared" si="4"/>
        <v>6263</v>
      </c>
      <c r="R94" s="62">
        <f t="shared" si="4"/>
        <v>6289</v>
      </c>
      <c r="S94" s="63">
        <f t="shared" si="4"/>
        <v>6355</v>
      </c>
    </row>
    <row r="95" spans="1:23" x14ac:dyDescent="0.3">
      <c r="A95" s="65" t="s">
        <v>50</v>
      </c>
      <c r="B95" s="64"/>
      <c r="C95" s="64"/>
      <c r="D95" s="64"/>
      <c r="E95" s="64"/>
      <c r="F95" s="64"/>
      <c r="G95" s="64"/>
      <c r="H95" s="64"/>
      <c r="I95" s="64"/>
      <c r="J95" s="64"/>
      <c r="K95" s="64"/>
      <c r="L95" s="64"/>
      <c r="M95" s="64"/>
      <c r="N95" s="64"/>
      <c r="O95" s="64"/>
      <c r="P95" s="64"/>
      <c r="Q95" s="64"/>
      <c r="R95" s="64"/>
    </row>
    <row r="96" spans="1:23" x14ac:dyDescent="0.3">
      <c r="A96" s="65"/>
      <c r="B96" s="64"/>
      <c r="C96" s="64"/>
      <c r="D96" s="64"/>
      <c r="E96" s="64"/>
      <c r="F96" s="64"/>
      <c r="G96" s="64"/>
      <c r="H96" s="64"/>
      <c r="I96" s="64"/>
      <c r="J96" s="64"/>
      <c r="K96" s="64"/>
      <c r="L96" s="64"/>
      <c r="M96" s="64"/>
      <c r="N96" s="64"/>
      <c r="O96" s="64"/>
      <c r="P96" s="64"/>
      <c r="Q96" s="64"/>
      <c r="R96" s="64"/>
    </row>
    <row r="97" spans="1:26" s="66" customFormat="1" x14ac:dyDescent="0.2">
      <c r="A97" s="384" t="s">
        <v>51</v>
      </c>
      <c r="B97" s="385"/>
      <c r="C97" s="385"/>
      <c r="D97" s="385"/>
      <c r="E97" s="385"/>
      <c r="F97" s="385"/>
      <c r="G97" s="385"/>
      <c r="H97" s="385"/>
      <c r="I97" s="385"/>
      <c r="J97" s="385"/>
      <c r="K97" s="385"/>
      <c r="L97" s="385"/>
      <c r="M97" s="385"/>
      <c r="N97" s="385"/>
      <c r="O97" s="385"/>
      <c r="P97" s="385"/>
      <c r="Q97" s="385"/>
      <c r="R97" s="385"/>
      <c r="S97" s="386"/>
    </row>
    <row r="98" spans="1:26" s="66" customFormat="1" x14ac:dyDescent="0.2">
      <c r="A98" s="67"/>
      <c r="B98" s="68"/>
      <c r="C98" s="68"/>
      <c r="D98" s="68"/>
      <c r="E98" s="68"/>
      <c r="F98" s="68"/>
      <c r="G98" s="68"/>
      <c r="H98" s="68"/>
      <c r="I98" s="68"/>
      <c r="J98" s="68"/>
      <c r="K98" s="68"/>
      <c r="L98" s="68"/>
      <c r="M98" s="68"/>
      <c r="N98" s="68"/>
      <c r="O98" s="68"/>
      <c r="P98" s="68"/>
      <c r="Q98" s="68"/>
      <c r="R98" s="68"/>
      <c r="S98" s="68"/>
      <c r="T98" s="68"/>
      <c r="U98" s="68"/>
      <c r="V98" s="68"/>
    </row>
    <row r="99" spans="1:26" s="66" customFormat="1" x14ac:dyDescent="0.3">
      <c r="A99" s="342" t="s">
        <v>52</v>
      </c>
      <c r="B99" s="387" t="s">
        <v>53</v>
      </c>
      <c r="C99" s="388"/>
      <c r="D99" s="388"/>
      <c r="E99" s="388"/>
      <c r="F99" s="388"/>
      <c r="G99" s="388"/>
      <c r="H99" s="388"/>
      <c r="I99" s="388"/>
      <c r="J99" s="388"/>
      <c r="K99" s="388"/>
      <c r="L99" s="388"/>
      <c r="M99" s="388"/>
      <c r="N99" s="388"/>
      <c r="O99" s="388"/>
      <c r="P99" s="388"/>
      <c r="Q99" s="388"/>
      <c r="R99" s="388"/>
      <c r="S99" s="389"/>
    </row>
    <row r="100" spans="1:26" s="66" customFormat="1" x14ac:dyDescent="0.3">
      <c r="A100" s="305"/>
      <c r="B100" s="387" t="s">
        <v>23</v>
      </c>
      <c r="C100" s="388"/>
      <c r="D100" s="388"/>
      <c r="E100" s="388"/>
      <c r="F100" s="388"/>
      <c r="G100" s="389"/>
      <c r="H100" s="387" t="s">
        <v>24</v>
      </c>
      <c r="I100" s="388"/>
      <c r="J100" s="388"/>
      <c r="K100" s="388"/>
      <c r="L100" s="388"/>
      <c r="M100" s="389"/>
      <c r="N100" s="387" t="s">
        <v>54</v>
      </c>
      <c r="O100" s="388"/>
      <c r="P100" s="388"/>
      <c r="Q100" s="388"/>
      <c r="R100" s="388"/>
      <c r="S100" s="389"/>
    </row>
    <row r="101" spans="1:26" s="66" customFormat="1" x14ac:dyDescent="0.2">
      <c r="A101" s="305"/>
      <c r="B101" s="69">
        <v>2013</v>
      </c>
      <c r="C101" s="69">
        <v>2014</v>
      </c>
      <c r="D101" s="70">
        <v>2015</v>
      </c>
      <c r="E101" s="70">
        <v>2016</v>
      </c>
      <c r="F101" s="69">
        <v>2017</v>
      </c>
      <c r="G101" s="69">
        <v>2018</v>
      </c>
      <c r="H101" s="69">
        <v>2013</v>
      </c>
      <c r="I101" s="69">
        <v>2014</v>
      </c>
      <c r="J101" s="70">
        <v>2015</v>
      </c>
      <c r="K101" s="70">
        <v>2016</v>
      </c>
      <c r="L101" s="69">
        <v>2017</v>
      </c>
      <c r="M101" s="69">
        <v>2018</v>
      </c>
      <c r="N101" s="69">
        <v>2013</v>
      </c>
      <c r="O101" s="69">
        <v>2014</v>
      </c>
      <c r="P101" s="70">
        <v>2015</v>
      </c>
      <c r="Q101" s="70">
        <v>2016</v>
      </c>
      <c r="R101" s="69">
        <v>2017</v>
      </c>
      <c r="S101" s="69">
        <v>2018</v>
      </c>
    </row>
    <row r="102" spans="1:26" s="66" customFormat="1" x14ac:dyDescent="0.3">
      <c r="A102" s="71" t="s">
        <v>55</v>
      </c>
      <c r="B102" s="39"/>
      <c r="C102" s="39"/>
      <c r="D102" s="39"/>
      <c r="E102" s="39"/>
      <c r="F102" s="39"/>
      <c r="G102" s="39"/>
      <c r="H102" s="39"/>
      <c r="I102" s="39"/>
      <c r="J102" s="39"/>
      <c r="K102" s="39"/>
      <c r="L102" s="39"/>
      <c r="M102" s="39"/>
      <c r="N102" s="46"/>
      <c r="O102" s="46"/>
      <c r="P102" s="46"/>
      <c r="Q102" s="46"/>
      <c r="R102" s="46"/>
      <c r="S102" s="40"/>
    </row>
    <row r="103" spans="1:26" s="66" customFormat="1" x14ac:dyDescent="0.3">
      <c r="A103" s="72" t="s">
        <v>56</v>
      </c>
      <c r="B103" s="73"/>
      <c r="C103" s="73"/>
      <c r="D103" s="73"/>
      <c r="E103" s="73"/>
      <c r="F103" s="73"/>
      <c r="G103" s="73"/>
      <c r="H103" s="17"/>
      <c r="I103" s="17"/>
      <c r="J103" s="17"/>
      <c r="K103" s="17"/>
      <c r="L103" s="73"/>
      <c r="M103" s="73"/>
      <c r="N103" s="295"/>
      <c r="O103" s="295"/>
      <c r="P103" s="295"/>
      <c r="Q103" s="295"/>
      <c r="R103" s="295"/>
      <c r="S103" s="74"/>
    </row>
    <row r="104" spans="1:26" s="66" customFormat="1" x14ac:dyDescent="0.3">
      <c r="A104" s="72" t="s">
        <v>57</v>
      </c>
      <c r="E104" s="73"/>
      <c r="F104" s="73"/>
      <c r="G104" s="73"/>
      <c r="H104" s="284">
        <v>5258</v>
      </c>
      <c r="I104" s="284">
        <v>5392</v>
      </c>
      <c r="J104" s="284">
        <v>5796</v>
      </c>
      <c r="K104" s="73">
        <v>5850</v>
      </c>
      <c r="L104" s="73">
        <v>5875</v>
      </c>
      <c r="M104" s="73">
        <v>5900</v>
      </c>
      <c r="N104" s="295">
        <v>5667</v>
      </c>
      <c r="O104" s="295">
        <v>4609</v>
      </c>
      <c r="P104" s="295">
        <v>6124</v>
      </c>
      <c r="Q104" s="295">
        <v>6247</v>
      </c>
      <c r="R104" s="295">
        <v>6273</v>
      </c>
      <c r="S104" s="74">
        <v>6330</v>
      </c>
    </row>
    <row r="105" spans="1:26" s="66" customFormat="1" x14ac:dyDescent="0.3">
      <c r="A105" s="72" t="s">
        <v>58</v>
      </c>
      <c r="B105" s="73"/>
      <c r="C105" s="73"/>
      <c r="D105" s="73"/>
      <c r="E105" s="73"/>
      <c r="F105" s="73"/>
      <c r="G105" s="73"/>
      <c r="H105" s="73"/>
      <c r="I105" s="73"/>
      <c r="J105" s="73"/>
      <c r="K105" s="73"/>
      <c r="L105" s="73"/>
      <c r="M105" s="73"/>
      <c r="N105" s="295"/>
      <c r="O105" s="295"/>
      <c r="P105" s="295"/>
      <c r="Q105" s="295"/>
      <c r="R105" s="295"/>
      <c r="S105" s="74"/>
    </row>
    <row r="106" spans="1:26" s="66" customFormat="1" x14ac:dyDescent="0.3">
      <c r="A106" s="72" t="s">
        <v>59</v>
      </c>
      <c r="B106" s="73"/>
      <c r="C106" s="73"/>
      <c r="D106" s="73"/>
      <c r="E106" s="73"/>
      <c r="F106" s="73"/>
      <c r="G106" s="73"/>
      <c r="H106" s="73"/>
      <c r="I106" s="73"/>
      <c r="J106" s="73"/>
      <c r="K106" s="73"/>
      <c r="L106" s="73"/>
      <c r="M106" s="73"/>
      <c r="N106" s="295"/>
      <c r="O106" s="295"/>
      <c r="P106" s="295"/>
      <c r="Q106" s="295"/>
      <c r="R106" s="295"/>
      <c r="S106" s="74"/>
    </row>
    <row r="107" spans="1:26" s="66" customFormat="1" x14ac:dyDescent="0.3">
      <c r="A107" s="72" t="s">
        <v>60</v>
      </c>
      <c r="B107" s="73"/>
      <c r="C107" s="73"/>
      <c r="D107" s="73"/>
      <c r="E107" s="73"/>
      <c r="F107" s="73"/>
      <c r="G107" s="73"/>
      <c r="H107" s="73"/>
      <c r="I107" s="73"/>
      <c r="J107" s="73"/>
      <c r="K107" s="73"/>
      <c r="L107" s="73"/>
      <c r="M107" s="73"/>
      <c r="N107" s="295"/>
      <c r="O107" s="295"/>
      <c r="P107" s="295"/>
      <c r="Q107" s="295"/>
      <c r="R107" s="295"/>
      <c r="S107" s="74"/>
    </row>
    <row r="108" spans="1:26" s="66" customFormat="1" x14ac:dyDescent="0.3">
      <c r="A108" s="75" t="s">
        <v>61</v>
      </c>
      <c r="B108" s="73"/>
      <c r="C108" s="73"/>
      <c r="D108" s="73"/>
      <c r="E108" s="73"/>
      <c r="F108" s="73"/>
      <c r="G108" s="73"/>
      <c r="H108" s="73"/>
      <c r="I108" s="73"/>
      <c r="J108" s="73"/>
      <c r="K108" s="73"/>
      <c r="L108" s="73"/>
      <c r="M108" s="73"/>
      <c r="N108" s="295"/>
      <c r="O108" s="295"/>
      <c r="P108" s="295"/>
      <c r="Q108" s="295"/>
      <c r="R108" s="295"/>
      <c r="S108" s="74"/>
    </row>
    <row r="109" spans="1:26" s="66" customFormat="1" x14ac:dyDescent="0.3">
      <c r="A109" s="75" t="s">
        <v>62</v>
      </c>
      <c r="B109" s="73"/>
      <c r="C109" s="73"/>
      <c r="D109" s="73"/>
      <c r="E109" s="73"/>
      <c r="F109" s="73"/>
      <c r="G109" s="73"/>
      <c r="H109" s="73"/>
      <c r="I109" s="73"/>
      <c r="J109" s="73"/>
      <c r="K109" s="73"/>
      <c r="L109" s="73"/>
      <c r="M109" s="73"/>
      <c r="N109" s="295"/>
      <c r="O109" s="295"/>
      <c r="P109" s="295"/>
      <c r="Q109" s="295"/>
      <c r="R109" s="295"/>
      <c r="S109" s="74"/>
    </row>
    <row r="110" spans="1:26" s="66" customFormat="1" x14ac:dyDescent="0.3">
      <c r="A110" s="76" t="s">
        <v>47</v>
      </c>
      <c r="B110" s="62">
        <f t="shared" ref="B110:S110" si="5">SUM(B102:B109)</f>
        <v>0</v>
      </c>
      <c r="C110" s="62">
        <f t="shared" si="5"/>
        <v>0</v>
      </c>
      <c r="D110" s="62">
        <f t="shared" si="5"/>
        <v>0</v>
      </c>
      <c r="E110" s="62">
        <f t="shared" si="5"/>
        <v>0</v>
      </c>
      <c r="F110" s="62">
        <f t="shared" si="5"/>
        <v>0</v>
      </c>
      <c r="G110" s="62">
        <f t="shared" si="5"/>
        <v>0</v>
      </c>
      <c r="H110" s="62">
        <f t="shared" si="5"/>
        <v>5258</v>
      </c>
      <c r="I110" s="62">
        <f t="shared" si="5"/>
        <v>5392</v>
      </c>
      <c r="J110" s="62">
        <f t="shared" si="5"/>
        <v>5796</v>
      </c>
      <c r="K110" s="62">
        <f t="shared" si="5"/>
        <v>5850</v>
      </c>
      <c r="L110" s="62">
        <f t="shared" si="5"/>
        <v>5875</v>
      </c>
      <c r="M110" s="62">
        <f t="shared" si="5"/>
        <v>5900</v>
      </c>
      <c r="N110" s="62">
        <f t="shared" si="5"/>
        <v>5667</v>
      </c>
      <c r="O110" s="62">
        <f t="shared" si="5"/>
        <v>4609</v>
      </c>
      <c r="P110" s="62">
        <f t="shared" si="5"/>
        <v>6124</v>
      </c>
      <c r="Q110" s="62">
        <f t="shared" si="5"/>
        <v>6247</v>
      </c>
      <c r="R110" s="62">
        <f t="shared" si="5"/>
        <v>6273</v>
      </c>
      <c r="S110" s="63">
        <f t="shared" si="5"/>
        <v>6330</v>
      </c>
      <c r="T110" s="77"/>
    </row>
    <row r="111" spans="1:26" s="66" customFormat="1" x14ac:dyDescent="0.3">
      <c r="A111" s="78" t="s">
        <v>50</v>
      </c>
      <c r="B111" s="78"/>
      <c r="C111" s="78"/>
      <c r="D111" s="78"/>
      <c r="E111" s="78"/>
      <c r="F111" s="78"/>
      <c r="G111" s="78"/>
      <c r="H111" s="78"/>
      <c r="I111" s="78"/>
      <c r="J111" s="78"/>
      <c r="K111" s="78"/>
      <c r="L111" s="78"/>
      <c r="M111" s="78"/>
      <c r="N111" s="78"/>
      <c r="O111" s="78"/>
      <c r="P111" s="78"/>
      <c r="Q111" s="78"/>
      <c r="R111" s="78"/>
      <c r="S111" s="78"/>
      <c r="T111" s="78"/>
      <c r="U111" s="78"/>
      <c r="V111" s="78"/>
      <c r="W111" s="77"/>
      <c r="X111" s="77"/>
      <c r="Y111" s="77"/>
      <c r="Z111" s="77"/>
    </row>
    <row r="112" spans="1:26" s="66" customFormat="1" x14ac:dyDescent="0.3">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7"/>
      <c r="Y112" s="77"/>
    </row>
    <row r="113" spans="1:28" s="66" customFormat="1" x14ac:dyDescent="0.2">
      <c r="A113" s="80" t="s">
        <v>63</v>
      </c>
      <c r="B113" s="81"/>
      <c r="C113" s="81"/>
      <c r="D113" s="81"/>
      <c r="E113" s="81"/>
      <c r="F113" s="81"/>
      <c r="G113" s="81"/>
      <c r="H113" s="81"/>
      <c r="I113" s="81"/>
      <c r="J113" s="81"/>
      <c r="K113" s="81"/>
      <c r="L113" s="81"/>
      <c r="M113" s="81"/>
      <c r="N113" s="81"/>
      <c r="O113" s="81"/>
      <c r="P113" s="81"/>
      <c r="Q113" s="81"/>
      <c r="R113" s="81"/>
      <c r="S113" s="81"/>
    </row>
    <row r="114" spans="1:28" s="66" customFormat="1" x14ac:dyDescent="0.2">
      <c r="A114" s="82"/>
      <c r="B114" s="366">
        <v>2013</v>
      </c>
      <c r="C114" s="367"/>
      <c r="D114" s="367"/>
      <c r="E114" s="366">
        <v>2014</v>
      </c>
      <c r="F114" s="367"/>
      <c r="G114" s="367"/>
      <c r="H114" s="378">
        <v>2015</v>
      </c>
      <c r="I114" s="379"/>
      <c r="J114" s="380"/>
      <c r="K114" s="379">
        <v>2016</v>
      </c>
      <c r="L114" s="379"/>
      <c r="M114" s="380"/>
      <c r="N114" s="366">
        <v>2017</v>
      </c>
      <c r="O114" s="367"/>
      <c r="P114" s="367"/>
      <c r="Q114" s="366">
        <v>2018</v>
      </c>
      <c r="R114" s="367"/>
      <c r="S114" s="367"/>
    </row>
    <row r="115" spans="1:28" s="66" customFormat="1" x14ac:dyDescent="0.3">
      <c r="A115" s="82"/>
      <c r="B115" s="83" t="s">
        <v>64</v>
      </c>
      <c r="C115" s="83" t="s">
        <v>65</v>
      </c>
      <c r="D115" s="83" t="s">
        <v>66</v>
      </c>
      <c r="E115" s="83" t="s">
        <v>64</v>
      </c>
      <c r="F115" s="83" t="s">
        <v>65</v>
      </c>
      <c r="G115" s="83" t="s">
        <v>66</v>
      </c>
      <c r="H115" s="83" t="s">
        <v>64</v>
      </c>
      <c r="I115" s="83" t="s">
        <v>65</v>
      </c>
      <c r="J115" s="83" t="s">
        <v>66</v>
      </c>
      <c r="K115" s="83" t="s">
        <v>64</v>
      </c>
      <c r="L115" s="83" t="s">
        <v>65</v>
      </c>
      <c r="M115" s="83" t="s">
        <v>66</v>
      </c>
      <c r="N115" s="83" t="s">
        <v>64</v>
      </c>
      <c r="O115" s="83" t="s">
        <v>65</v>
      </c>
      <c r="P115" s="83" t="s">
        <v>66</v>
      </c>
      <c r="Q115" s="83" t="s">
        <v>64</v>
      </c>
      <c r="R115" s="83" t="s">
        <v>65</v>
      </c>
      <c r="S115" s="83" t="s">
        <v>66</v>
      </c>
    </row>
    <row r="116" spans="1:28" s="66" customFormat="1" x14ac:dyDescent="0.3">
      <c r="A116" s="71" t="s">
        <v>67</v>
      </c>
      <c r="B116" s="84">
        <v>107</v>
      </c>
      <c r="C116" s="84">
        <v>82</v>
      </c>
      <c r="D116" s="85">
        <f>SUM(B116:C116)</f>
        <v>189</v>
      </c>
      <c r="E116" s="84">
        <v>108</v>
      </c>
      <c r="F116" s="84">
        <v>85</v>
      </c>
      <c r="G116" s="85">
        <f>SUM(E116:F116)</f>
        <v>193</v>
      </c>
      <c r="H116" s="285">
        <v>113</v>
      </c>
      <c r="I116" s="285">
        <v>103</v>
      </c>
      <c r="J116" s="90">
        <f>SUM(H116:I116)</f>
        <v>216</v>
      </c>
      <c r="K116" s="285">
        <v>113</v>
      </c>
      <c r="L116" s="285">
        <v>103</v>
      </c>
      <c r="M116" s="85">
        <f>SUM(K116:L116)</f>
        <v>216</v>
      </c>
      <c r="N116" s="285">
        <v>117</v>
      </c>
      <c r="O116" s="285">
        <v>107</v>
      </c>
      <c r="P116" s="85">
        <f>SUM(N116:O116)</f>
        <v>224</v>
      </c>
      <c r="Q116" s="285">
        <v>122</v>
      </c>
      <c r="R116" s="285">
        <v>113</v>
      </c>
      <c r="S116" s="87">
        <f>SUM(Q116:R116)</f>
        <v>235</v>
      </c>
    </row>
    <row r="117" spans="1:28" s="66" customFormat="1" x14ac:dyDescent="0.3">
      <c r="A117" s="88" t="s">
        <v>68</v>
      </c>
      <c r="B117" s="89">
        <v>447</v>
      </c>
      <c r="C117" s="89">
        <v>334</v>
      </c>
      <c r="D117" s="90">
        <f>SUM(B117:C117)</f>
        <v>781</v>
      </c>
      <c r="E117" s="89">
        <v>397</v>
      </c>
      <c r="F117" s="89">
        <v>294</v>
      </c>
      <c r="G117" s="90">
        <f>SUM(E117:F117)</f>
        <v>691</v>
      </c>
      <c r="H117" s="286">
        <v>378</v>
      </c>
      <c r="I117" s="286">
        <v>272</v>
      </c>
      <c r="J117" s="90">
        <f>SUM(H117:I117)</f>
        <v>650</v>
      </c>
      <c r="K117" s="84">
        <v>398</v>
      </c>
      <c r="L117" s="84">
        <v>268</v>
      </c>
      <c r="M117" s="90">
        <f>SUM(K117:L117)</f>
        <v>666</v>
      </c>
      <c r="N117" s="286">
        <v>399</v>
      </c>
      <c r="O117" s="286">
        <v>269</v>
      </c>
      <c r="P117" s="90">
        <f>SUM(N117:O117)</f>
        <v>668</v>
      </c>
      <c r="Q117" s="286">
        <v>399</v>
      </c>
      <c r="R117" s="286">
        <v>269</v>
      </c>
      <c r="S117" s="92">
        <f>SUM(Q117:R117)</f>
        <v>668</v>
      </c>
    </row>
    <row r="118" spans="1:28" s="66" customFormat="1" x14ac:dyDescent="0.3">
      <c r="A118" s="72" t="s">
        <v>69</v>
      </c>
      <c r="B118" s="90">
        <f>SUM(B116:B117)</f>
        <v>554</v>
      </c>
      <c r="C118" s="90">
        <f>SUM(C116:C117)</f>
        <v>416</v>
      </c>
      <c r="D118" s="90">
        <f>SUM(B118:C118)</f>
        <v>970</v>
      </c>
      <c r="E118" s="90">
        <f>SUM(E116:E117)</f>
        <v>505</v>
      </c>
      <c r="F118" s="90">
        <f>SUM(F116:F117)</f>
        <v>379</v>
      </c>
      <c r="G118" s="90">
        <f>SUM(E118:F118)</f>
        <v>884</v>
      </c>
      <c r="H118" s="90">
        <f>SUM(H116:H117)</f>
        <v>491</v>
      </c>
      <c r="I118" s="90">
        <f>SUM(I116:I117)</f>
        <v>375</v>
      </c>
      <c r="J118" s="90">
        <f>SUM(H118:I118)</f>
        <v>866</v>
      </c>
      <c r="K118" s="90">
        <f>SUM(K116:K117)</f>
        <v>511</v>
      </c>
      <c r="L118" s="90">
        <f>SUM(L116:L117)</f>
        <v>371</v>
      </c>
      <c r="M118" s="90">
        <f>SUM(K118:L118)</f>
        <v>882</v>
      </c>
      <c r="N118" s="90">
        <f>SUM(N116:N117)</f>
        <v>516</v>
      </c>
      <c r="O118" s="90">
        <f>SUM(O116:O117)</f>
        <v>376</v>
      </c>
      <c r="P118" s="90">
        <f>SUM(N118:O118)</f>
        <v>892</v>
      </c>
      <c r="Q118" s="90">
        <f>SUM(Q116:Q117)</f>
        <v>521</v>
      </c>
      <c r="R118" s="90">
        <f>SUM(R116:R117)</f>
        <v>382</v>
      </c>
      <c r="S118" s="92">
        <f>SUM(Q118:R118)</f>
        <v>903</v>
      </c>
    </row>
    <row r="119" spans="1:28" s="66" customFormat="1" x14ac:dyDescent="0.3">
      <c r="A119" s="93" t="s">
        <v>70</v>
      </c>
      <c r="B119" s="94">
        <f t="shared" ref="B119:S119" si="6">IFERROR(B116*100/B118,"")</f>
        <v>19.314079422382672</v>
      </c>
      <c r="C119" s="94">
        <f t="shared" si="6"/>
        <v>19.71153846153846</v>
      </c>
      <c r="D119" s="94">
        <f t="shared" si="6"/>
        <v>19.484536082474225</v>
      </c>
      <c r="E119" s="94">
        <f t="shared" si="6"/>
        <v>21.386138613861387</v>
      </c>
      <c r="F119" s="94">
        <f t="shared" si="6"/>
        <v>22.427440633245382</v>
      </c>
      <c r="G119" s="94">
        <f t="shared" si="6"/>
        <v>21.832579185520363</v>
      </c>
      <c r="H119" s="94">
        <f t="shared" si="6"/>
        <v>23.014256619144604</v>
      </c>
      <c r="I119" s="94">
        <f t="shared" si="6"/>
        <v>27.466666666666665</v>
      </c>
      <c r="J119" s="94">
        <f t="shared" si="6"/>
        <v>24.942263279445726</v>
      </c>
      <c r="K119" s="94">
        <f t="shared" si="6"/>
        <v>22.113502935420744</v>
      </c>
      <c r="L119" s="94">
        <f t="shared" si="6"/>
        <v>27.762803234501348</v>
      </c>
      <c r="M119" s="94">
        <f t="shared" si="6"/>
        <v>24.489795918367346</v>
      </c>
      <c r="N119" s="94">
        <f t="shared" si="6"/>
        <v>22.674418604651162</v>
      </c>
      <c r="O119" s="94">
        <f t="shared" si="6"/>
        <v>28.457446808510639</v>
      </c>
      <c r="P119" s="94">
        <f t="shared" si="6"/>
        <v>25.112107623318387</v>
      </c>
      <c r="Q119" s="94">
        <f t="shared" si="6"/>
        <v>23.416506717850289</v>
      </c>
      <c r="R119" s="94">
        <f t="shared" si="6"/>
        <v>29.581151832460733</v>
      </c>
      <c r="S119" s="95">
        <f t="shared" si="6"/>
        <v>26.024363233665561</v>
      </c>
    </row>
    <row r="120" spans="1:28" s="66" customFormat="1" x14ac:dyDescent="0.2">
      <c r="A120" s="381" t="s">
        <v>50</v>
      </c>
      <c r="B120" s="381"/>
      <c r="C120" s="381"/>
      <c r="D120" s="381"/>
      <c r="E120" s="381"/>
      <c r="F120" s="381"/>
      <c r="G120" s="381"/>
      <c r="H120" s="381"/>
      <c r="I120" s="381"/>
      <c r="J120" s="381"/>
      <c r="K120" s="381"/>
      <c r="L120" s="381"/>
      <c r="M120" s="381"/>
      <c r="N120" s="381"/>
      <c r="O120" s="381"/>
      <c r="P120" s="381"/>
      <c r="Q120" s="381"/>
      <c r="R120" s="381"/>
      <c r="S120" s="381"/>
      <c r="T120" s="381"/>
      <c r="U120" s="381"/>
      <c r="V120" s="381"/>
      <c r="Z120" s="96"/>
      <c r="AA120" s="96"/>
      <c r="AB120" s="96"/>
    </row>
    <row r="121" spans="1:28" s="66" customFormat="1" x14ac:dyDescent="0.2">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row>
    <row r="122" spans="1:28" s="66" customFormat="1" x14ac:dyDescent="0.2">
      <c r="A122" s="382" t="s">
        <v>71</v>
      </c>
      <c r="B122" s="366">
        <v>2013</v>
      </c>
      <c r="C122" s="367"/>
      <c r="D122" s="367"/>
      <c r="E122" s="366">
        <v>2014</v>
      </c>
      <c r="F122" s="367"/>
      <c r="G122" s="367"/>
      <c r="H122" s="378">
        <v>2015</v>
      </c>
      <c r="I122" s="379"/>
      <c r="J122" s="380"/>
      <c r="K122" s="379">
        <v>2016</v>
      </c>
      <c r="L122" s="379"/>
      <c r="M122" s="380"/>
      <c r="N122" s="366">
        <v>2017</v>
      </c>
      <c r="O122" s="367"/>
      <c r="P122" s="367"/>
      <c r="Q122" s="366">
        <v>2018</v>
      </c>
      <c r="R122" s="367"/>
      <c r="S122" s="367"/>
    </row>
    <row r="123" spans="1:28" s="66" customFormat="1" x14ac:dyDescent="0.3">
      <c r="A123" s="383"/>
      <c r="B123" s="83" t="s">
        <v>64</v>
      </c>
      <c r="C123" s="83" t="s">
        <v>65</v>
      </c>
      <c r="D123" s="83" t="s">
        <v>66</v>
      </c>
      <c r="E123" s="83" t="s">
        <v>64</v>
      </c>
      <c r="F123" s="83" t="s">
        <v>65</v>
      </c>
      <c r="G123" s="83" t="s">
        <v>66</v>
      </c>
      <c r="H123" s="83" t="s">
        <v>64</v>
      </c>
      <c r="I123" s="83" t="s">
        <v>65</v>
      </c>
      <c r="J123" s="83" t="s">
        <v>66</v>
      </c>
      <c r="K123" s="83" t="s">
        <v>64</v>
      </c>
      <c r="L123" s="83" t="s">
        <v>65</v>
      </c>
      <c r="M123" s="83" t="s">
        <v>66</v>
      </c>
      <c r="N123" s="83" t="s">
        <v>64</v>
      </c>
      <c r="O123" s="83" t="s">
        <v>65</v>
      </c>
      <c r="P123" s="83" t="s">
        <v>66</v>
      </c>
      <c r="Q123" s="83" t="s">
        <v>64</v>
      </c>
      <c r="R123" s="83" t="s">
        <v>65</v>
      </c>
      <c r="S123" s="83" t="s">
        <v>66</v>
      </c>
    </row>
    <row r="124" spans="1:28" s="66" customFormat="1" x14ac:dyDescent="0.3">
      <c r="A124" s="98" t="s">
        <v>25</v>
      </c>
      <c r="B124" s="84">
        <v>0</v>
      </c>
      <c r="C124" s="84">
        <v>0</v>
      </c>
      <c r="D124" s="85">
        <f>+SUM(B124:C124)</f>
        <v>0</v>
      </c>
      <c r="E124" s="84">
        <v>0</v>
      </c>
      <c r="F124" s="84">
        <v>0</v>
      </c>
      <c r="G124" s="85">
        <f>+SUM(E124:F124)</f>
        <v>0</v>
      </c>
      <c r="H124" s="86">
        <v>0</v>
      </c>
      <c r="I124" s="86">
        <v>0</v>
      </c>
      <c r="J124" s="85">
        <f>SUM(H124:I124)</f>
        <v>0</v>
      </c>
      <c r="K124" s="84">
        <v>0</v>
      </c>
      <c r="L124" s="84">
        <v>0</v>
      </c>
      <c r="M124" s="85">
        <f t="shared" ref="M124:M133" si="7">+SUM(K124:L124)</f>
        <v>0</v>
      </c>
      <c r="N124" s="84">
        <v>0</v>
      </c>
      <c r="O124" s="84">
        <v>0</v>
      </c>
      <c r="P124" s="85">
        <f t="shared" ref="P124:P126" si="8">+SUM(N124:O124)</f>
        <v>0</v>
      </c>
      <c r="Q124" s="84">
        <v>0</v>
      </c>
      <c r="R124" s="84">
        <v>0</v>
      </c>
      <c r="S124" s="87">
        <f>+SUM(Q124:R124)</f>
        <v>0</v>
      </c>
    </row>
    <row r="125" spans="1:28" s="66" customFormat="1" x14ac:dyDescent="0.3">
      <c r="A125" s="99" t="s">
        <v>26</v>
      </c>
      <c r="B125" s="89">
        <v>31</v>
      </c>
      <c r="C125" s="89">
        <v>23</v>
      </c>
      <c r="D125" s="90">
        <f>+SUM(B125:C125)</f>
        <v>54</v>
      </c>
      <c r="E125" s="89">
        <v>35</v>
      </c>
      <c r="F125" s="89">
        <v>30</v>
      </c>
      <c r="G125" s="90">
        <f>+SUM(E125:F125)</f>
        <v>65</v>
      </c>
      <c r="H125" s="91">
        <v>40</v>
      </c>
      <c r="I125" s="91">
        <v>37</v>
      </c>
      <c r="J125" s="90">
        <f t="shared" ref="J125:J126" si="9">SUM(H125:I125)</f>
        <v>77</v>
      </c>
      <c r="K125" s="89">
        <v>45</v>
      </c>
      <c r="L125" s="89">
        <v>40</v>
      </c>
      <c r="M125" s="90">
        <f t="shared" si="7"/>
        <v>85</v>
      </c>
      <c r="N125" s="89">
        <v>57</v>
      </c>
      <c r="O125" s="89">
        <v>45</v>
      </c>
      <c r="P125" s="90">
        <f t="shared" si="8"/>
        <v>102</v>
      </c>
      <c r="Q125" s="89">
        <v>60</v>
      </c>
      <c r="R125" s="89">
        <v>48</v>
      </c>
      <c r="S125" s="92">
        <f t="shared" ref="S125:S126" si="10">+SUM(Q125:R125)</f>
        <v>108</v>
      </c>
    </row>
    <row r="126" spans="1:28" s="66" customFormat="1" x14ac:dyDescent="0.3">
      <c r="A126" s="99" t="s">
        <v>27</v>
      </c>
      <c r="B126" s="89">
        <v>50</v>
      </c>
      <c r="C126" s="89">
        <v>49</v>
      </c>
      <c r="D126" s="90">
        <f>+SUM(B126:C126)</f>
        <v>99</v>
      </c>
      <c r="E126" s="89">
        <v>55</v>
      </c>
      <c r="F126" s="89">
        <v>45</v>
      </c>
      <c r="G126" s="90">
        <f>+SUM(E126:F126)</f>
        <v>100</v>
      </c>
      <c r="H126" s="91">
        <v>70</v>
      </c>
      <c r="I126" s="91">
        <v>60</v>
      </c>
      <c r="J126" s="90">
        <f t="shared" si="9"/>
        <v>130</v>
      </c>
      <c r="K126" s="89">
        <v>52</v>
      </c>
      <c r="L126" s="89">
        <v>60</v>
      </c>
      <c r="M126" s="90">
        <f t="shared" si="7"/>
        <v>112</v>
      </c>
      <c r="N126" s="89">
        <v>53</v>
      </c>
      <c r="O126" s="89">
        <v>60</v>
      </c>
      <c r="P126" s="90">
        <f t="shared" si="8"/>
        <v>113</v>
      </c>
      <c r="Q126" s="89">
        <v>55</v>
      </c>
      <c r="R126" s="89">
        <v>60</v>
      </c>
      <c r="S126" s="92">
        <f t="shared" si="10"/>
        <v>115</v>
      </c>
    </row>
    <row r="127" spans="1:28" s="66" customFormat="1" x14ac:dyDescent="0.3">
      <c r="A127" s="100" t="s">
        <v>54</v>
      </c>
      <c r="B127" s="101">
        <f>SUM(B124:B126)</f>
        <v>81</v>
      </c>
      <c r="C127" s="101">
        <f>SUM(C124:C126)</f>
        <v>72</v>
      </c>
      <c r="D127" s="101">
        <f t="shared" ref="D127:M127" si="11">SUM(D124:D126)</f>
        <v>153</v>
      </c>
      <c r="E127" s="101">
        <f>SUM(E124:E126)</f>
        <v>90</v>
      </c>
      <c r="F127" s="101">
        <f>SUM(F124:F126)</f>
        <v>75</v>
      </c>
      <c r="G127" s="101">
        <f t="shared" si="11"/>
        <v>165</v>
      </c>
      <c r="H127" s="101">
        <f>SUM(H124:H126)</f>
        <v>110</v>
      </c>
      <c r="I127" s="101">
        <f>SUM(I124:I126)</f>
        <v>97</v>
      </c>
      <c r="J127" s="90">
        <f t="shared" si="11"/>
        <v>207</v>
      </c>
      <c r="K127" s="101">
        <f t="shared" si="11"/>
        <v>97</v>
      </c>
      <c r="L127" s="101">
        <f t="shared" si="11"/>
        <v>100</v>
      </c>
      <c r="M127" s="101">
        <f t="shared" si="11"/>
        <v>197</v>
      </c>
      <c r="N127" s="101">
        <f>SUM(N124:N126)</f>
        <v>110</v>
      </c>
      <c r="O127" s="101">
        <f>SUM(O124:O126)</f>
        <v>105</v>
      </c>
      <c r="P127" s="101">
        <f t="shared" ref="P127:S127" si="12">SUM(P124:P126)</f>
        <v>215</v>
      </c>
      <c r="Q127" s="101">
        <f t="shared" si="12"/>
        <v>115</v>
      </c>
      <c r="R127" s="101">
        <f t="shared" si="12"/>
        <v>108</v>
      </c>
      <c r="S127" s="102">
        <f t="shared" si="12"/>
        <v>223</v>
      </c>
    </row>
    <row r="128" spans="1:28" s="66" customFormat="1" x14ac:dyDescent="0.3">
      <c r="A128" s="100" t="s">
        <v>72</v>
      </c>
      <c r="B128" s="89">
        <v>80</v>
      </c>
      <c r="C128" s="89">
        <v>70</v>
      </c>
      <c r="D128" s="90">
        <f>SUM(B128:C128)</f>
        <v>150</v>
      </c>
      <c r="E128" s="89">
        <v>90</v>
      </c>
      <c r="F128" s="89">
        <v>70</v>
      </c>
      <c r="G128" s="90">
        <f>SUM(E128:F128)</f>
        <v>160</v>
      </c>
      <c r="H128" s="91">
        <v>90</v>
      </c>
      <c r="I128" s="91">
        <v>90</v>
      </c>
      <c r="J128" s="90">
        <f>SUM(H128:I128)</f>
        <v>180</v>
      </c>
      <c r="K128" s="89">
        <v>90</v>
      </c>
      <c r="L128" s="89">
        <v>90</v>
      </c>
      <c r="M128" s="90">
        <f>SUM(K128:L128)</f>
        <v>180</v>
      </c>
      <c r="N128" s="89">
        <v>105</v>
      </c>
      <c r="O128" s="89">
        <v>95</v>
      </c>
      <c r="P128" s="90">
        <f>SUM(N128:O128)</f>
        <v>200</v>
      </c>
      <c r="Q128" s="89">
        <v>110</v>
      </c>
      <c r="R128" s="89">
        <v>100</v>
      </c>
      <c r="S128" s="92">
        <f>SUM(Q128:R128)</f>
        <v>210</v>
      </c>
    </row>
    <row r="129" spans="1:19" s="66" customFormat="1" x14ac:dyDescent="0.3">
      <c r="A129" s="100" t="s">
        <v>73</v>
      </c>
      <c r="B129" s="89">
        <v>35</v>
      </c>
      <c r="C129" s="89">
        <v>49</v>
      </c>
      <c r="D129" s="90">
        <f>SUM(B129:C129)</f>
        <v>84</v>
      </c>
      <c r="E129" s="89">
        <v>55</v>
      </c>
      <c r="F129" s="89">
        <v>45</v>
      </c>
      <c r="G129" s="90">
        <f>SUM(E129:F129)</f>
        <v>100</v>
      </c>
      <c r="H129" s="91">
        <v>50</v>
      </c>
      <c r="I129" s="91">
        <v>60</v>
      </c>
      <c r="J129" s="90">
        <f>SUM(H129:I129)</f>
        <v>110</v>
      </c>
      <c r="K129" s="89">
        <v>50</v>
      </c>
      <c r="L129" s="89">
        <v>60</v>
      </c>
      <c r="M129" s="90">
        <f>SUM(K129:L129)</f>
        <v>110</v>
      </c>
      <c r="N129" s="89">
        <v>50</v>
      </c>
      <c r="O129" s="89">
        <v>60</v>
      </c>
      <c r="P129" s="90">
        <f>SUM(N129:O129)</f>
        <v>110</v>
      </c>
      <c r="Q129" s="89">
        <v>55</v>
      </c>
      <c r="R129" s="89">
        <v>60</v>
      </c>
      <c r="S129" s="92">
        <f>SUM(Q129:R129)</f>
        <v>115</v>
      </c>
    </row>
    <row r="130" spans="1:19" s="66" customFormat="1" x14ac:dyDescent="0.3">
      <c r="A130" s="99" t="s">
        <v>74</v>
      </c>
      <c r="B130" s="89">
        <v>40</v>
      </c>
      <c r="C130" s="89">
        <v>17</v>
      </c>
      <c r="D130" s="90">
        <f>+SUM(B130:C130)</f>
        <v>57</v>
      </c>
      <c r="E130" s="89">
        <v>40</v>
      </c>
      <c r="F130" s="89">
        <v>18</v>
      </c>
      <c r="G130" s="90">
        <f>+SUM(E130:F130)</f>
        <v>58</v>
      </c>
      <c r="H130" s="91">
        <v>50</v>
      </c>
      <c r="I130" s="91">
        <v>20</v>
      </c>
      <c r="J130" s="90">
        <f>+SUM(H130:I130)</f>
        <v>70</v>
      </c>
      <c r="K130" s="89">
        <v>52</v>
      </c>
      <c r="L130" s="89">
        <v>20</v>
      </c>
      <c r="M130" s="90">
        <f t="shared" si="7"/>
        <v>72</v>
      </c>
      <c r="N130" s="89">
        <v>56</v>
      </c>
      <c r="O130" s="89">
        <v>24</v>
      </c>
      <c r="P130" s="90">
        <f t="shared" ref="P130:P133" si="13">+SUM(N130:O130)</f>
        <v>80</v>
      </c>
      <c r="Q130" s="89">
        <v>61</v>
      </c>
      <c r="R130" s="89">
        <v>29</v>
      </c>
      <c r="S130" s="92">
        <f t="shared" ref="S130:S133" si="14">+SUM(Q130:R130)</f>
        <v>90</v>
      </c>
    </row>
    <row r="131" spans="1:19" s="66" customFormat="1" x14ac:dyDescent="0.3">
      <c r="A131" s="99" t="s">
        <v>75</v>
      </c>
      <c r="B131" s="286">
        <v>0</v>
      </c>
      <c r="C131" s="286">
        <v>0</v>
      </c>
      <c r="D131" s="90">
        <f>+SUM(B131:C131)</f>
        <v>0</v>
      </c>
      <c r="E131" s="89">
        <v>0</v>
      </c>
      <c r="F131" s="89">
        <v>0</v>
      </c>
      <c r="G131" s="90">
        <f>+SUM(E131:F131)</f>
        <v>0</v>
      </c>
      <c r="H131" s="91">
        <v>0</v>
      </c>
      <c r="I131" s="91">
        <v>0</v>
      </c>
      <c r="J131" s="90">
        <f>+SUM(H131:I131)</f>
        <v>0</v>
      </c>
      <c r="K131" s="89">
        <v>0</v>
      </c>
      <c r="L131" s="89">
        <v>0</v>
      </c>
      <c r="M131" s="90">
        <f t="shared" si="7"/>
        <v>0</v>
      </c>
      <c r="N131" s="89">
        <v>0</v>
      </c>
      <c r="O131" s="89">
        <v>0</v>
      </c>
      <c r="P131" s="90">
        <f t="shared" si="13"/>
        <v>0</v>
      </c>
      <c r="Q131" s="89">
        <v>0</v>
      </c>
      <c r="R131" s="89">
        <v>0</v>
      </c>
      <c r="S131" s="92">
        <f t="shared" si="14"/>
        <v>0</v>
      </c>
    </row>
    <row r="132" spans="1:19" s="66" customFormat="1" x14ac:dyDescent="0.3">
      <c r="A132" s="100" t="s">
        <v>76</v>
      </c>
      <c r="B132" s="89">
        <v>65</v>
      </c>
      <c r="C132" s="89">
        <v>80</v>
      </c>
      <c r="D132" s="90">
        <f>+SUM(B132:C132)</f>
        <v>145</v>
      </c>
      <c r="E132" s="89">
        <v>65</v>
      </c>
      <c r="F132" s="89">
        <v>80</v>
      </c>
      <c r="G132" s="90">
        <f>+SUM(E132:F132)</f>
        <v>145</v>
      </c>
      <c r="H132" s="91">
        <v>65</v>
      </c>
      <c r="I132" s="91">
        <v>80</v>
      </c>
      <c r="J132" s="90">
        <f>+SUM(H132:I132)</f>
        <v>145</v>
      </c>
      <c r="K132" s="89">
        <v>65</v>
      </c>
      <c r="L132" s="89">
        <v>80</v>
      </c>
      <c r="M132" s="90">
        <f t="shared" si="7"/>
        <v>145</v>
      </c>
      <c r="N132" s="89">
        <v>62</v>
      </c>
      <c r="O132" s="89">
        <v>80</v>
      </c>
      <c r="P132" s="90">
        <f t="shared" si="13"/>
        <v>142</v>
      </c>
      <c r="Q132" s="89">
        <v>65</v>
      </c>
      <c r="R132" s="89">
        <v>88</v>
      </c>
      <c r="S132" s="92">
        <f t="shared" si="14"/>
        <v>153</v>
      </c>
    </row>
    <row r="133" spans="1:19" s="66" customFormat="1" ht="33" x14ac:dyDescent="0.3">
      <c r="A133" s="103" t="s">
        <v>77</v>
      </c>
      <c r="B133" s="104">
        <v>85</v>
      </c>
      <c r="C133" s="104">
        <v>89</v>
      </c>
      <c r="D133" s="94">
        <f>+SUM(B133:C133)</f>
        <v>174</v>
      </c>
      <c r="E133" s="104">
        <v>90</v>
      </c>
      <c r="F133" s="104">
        <v>89</v>
      </c>
      <c r="G133" s="94">
        <f>+SUM(E133:F133)</f>
        <v>179</v>
      </c>
      <c r="H133" s="105">
        <v>91</v>
      </c>
      <c r="I133" s="105">
        <v>92</v>
      </c>
      <c r="J133" s="94">
        <f>+SUM(H133:I133)</f>
        <v>183</v>
      </c>
      <c r="K133" s="104">
        <v>91</v>
      </c>
      <c r="L133" s="104">
        <v>97</v>
      </c>
      <c r="M133" s="94">
        <f t="shared" si="7"/>
        <v>188</v>
      </c>
      <c r="N133" s="104">
        <v>102</v>
      </c>
      <c r="O133" s="104">
        <v>109</v>
      </c>
      <c r="P133" s="94">
        <f t="shared" si="13"/>
        <v>211</v>
      </c>
      <c r="Q133" s="104">
        <v>119</v>
      </c>
      <c r="R133" s="104">
        <v>127</v>
      </c>
      <c r="S133" s="95">
        <f t="shared" si="14"/>
        <v>246</v>
      </c>
    </row>
    <row r="134" spans="1:19" s="66" customFormat="1" ht="14.25" x14ac:dyDescent="0.2">
      <c r="A134" s="106"/>
    </row>
    <row r="135" spans="1:19" s="66" customFormat="1" x14ac:dyDescent="0.2">
      <c r="A135" s="376" t="s">
        <v>78</v>
      </c>
      <c r="B135" s="366">
        <v>2013</v>
      </c>
      <c r="C135" s="367"/>
      <c r="D135" s="367"/>
      <c r="E135" s="366">
        <v>2014</v>
      </c>
      <c r="F135" s="367"/>
      <c r="G135" s="367"/>
      <c r="H135" s="378">
        <v>2015</v>
      </c>
      <c r="I135" s="379"/>
      <c r="J135" s="380"/>
      <c r="K135" s="379">
        <v>2016</v>
      </c>
      <c r="L135" s="379"/>
      <c r="M135" s="380"/>
      <c r="N135" s="366">
        <v>2017</v>
      </c>
      <c r="O135" s="367"/>
      <c r="P135" s="367"/>
      <c r="Q135" s="366">
        <v>2018</v>
      </c>
      <c r="R135" s="367"/>
      <c r="S135" s="367"/>
    </row>
    <row r="136" spans="1:19" s="66" customFormat="1" x14ac:dyDescent="0.3">
      <c r="A136" s="377"/>
      <c r="B136" s="107" t="s">
        <v>79</v>
      </c>
      <c r="C136" s="107" t="s">
        <v>80</v>
      </c>
      <c r="D136" s="107" t="s">
        <v>81</v>
      </c>
      <c r="E136" s="107" t="s">
        <v>79</v>
      </c>
      <c r="F136" s="107" t="s">
        <v>80</v>
      </c>
      <c r="G136" s="107" t="s">
        <v>81</v>
      </c>
      <c r="H136" s="107" t="s">
        <v>79</v>
      </c>
      <c r="I136" s="107" t="s">
        <v>80</v>
      </c>
      <c r="J136" s="107" t="s">
        <v>81</v>
      </c>
      <c r="K136" s="107" t="s">
        <v>79</v>
      </c>
      <c r="L136" s="107" t="s">
        <v>80</v>
      </c>
      <c r="M136" s="108" t="s">
        <v>81</v>
      </c>
      <c r="N136" s="107" t="s">
        <v>79</v>
      </c>
      <c r="O136" s="107" t="s">
        <v>80</v>
      </c>
      <c r="P136" s="107" t="s">
        <v>81</v>
      </c>
      <c r="Q136" s="107" t="s">
        <v>79</v>
      </c>
      <c r="R136" s="107" t="s">
        <v>80</v>
      </c>
      <c r="S136" s="109" t="s">
        <v>81</v>
      </c>
    </row>
    <row r="137" spans="1:19" s="66" customFormat="1" x14ac:dyDescent="0.3">
      <c r="A137" s="110" t="s">
        <v>25</v>
      </c>
      <c r="B137" s="111">
        <f t="shared" ref="B137:C139" si="15">IFERROR(B124*100/B$116,"")</f>
        <v>0</v>
      </c>
      <c r="C137" s="111">
        <f t="shared" si="15"/>
        <v>0</v>
      </c>
      <c r="D137" s="111">
        <f t="shared" ref="D137:S140" si="16">IFERROR(D124*100/D$116,"")</f>
        <v>0</v>
      </c>
      <c r="E137" s="111">
        <f t="shared" ref="E137:F139" si="17">IFERROR(E124*100/E$116,"")</f>
        <v>0</v>
      </c>
      <c r="F137" s="111">
        <f t="shared" si="17"/>
        <v>0</v>
      </c>
      <c r="G137" s="111">
        <f t="shared" si="16"/>
        <v>0</v>
      </c>
      <c r="H137" s="111">
        <f t="shared" si="16"/>
        <v>0</v>
      </c>
      <c r="I137" s="111">
        <f t="shared" si="16"/>
        <v>0</v>
      </c>
      <c r="J137" s="111">
        <f t="shared" si="16"/>
        <v>0</v>
      </c>
      <c r="K137" s="111">
        <f t="shared" si="16"/>
        <v>0</v>
      </c>
      <c r="L137" s="111">
        <f t="shared" si="16"/>
        <v>0</v>
      </c>
      <c r="M137" s="111">
        <f t="shared" si="16"/>
        <v>0</v>
      </c>
      <c r="N137" s="111">
        <f t="shared" si="16"/>
        <v>0</v>
      </c>
      <c r="O137" s="111">
        <f t="shared" si="16"/>
        <v>0</v>
      </c>
      <c r="P137" s="111">
        <f t="shared" si="16"/>
        <v>0</v>
      </c>
      <c r="Q137" s="111">
        <f t="shared" si="16"/>
        <v>0</v>
      </c>
      <c r="R137" s="111">
        <f t="shared" si="16"/>
        <v>0</v>
      </c>
      <c r="S137" s="112">
        <f t="shared" si="16"/>
        <v>0</v>
      </c>
    </row>
    <row r="138" spans="1:19" s="66" customFormat="1" x14ac:dyDescent="0.3">
      <c r="A138" s="113" t="s">
        <v>26</v>
      </c>
      <c r="B138" s="114">
        <f t="shared" si="15"/>
        <v>28.971962616822431</v>
      </c>
      <c r="C138" s="114">
        <f t="shared" si="15"/>
        <v>28.048780487804876</v>
      </c>
      <c r="D138" s="114">
        <f t="shared" si="16"/>
        <v>28.571428571428573</v>
      </c>
      <c r="E138" s="114">
        <f t="shared" si="17"/>
        <v>32.407407407407405</v>
      </c>
      <c r="F138" s="114">
        <f t="shared" si="17"/>
        <v>35.294117647058826</v>
      </c>
      <c r="G138" s="114">
        <f t="shared" si="16"/>
        <v>33.678756476683937</v>
      </c>
      <c r="H138" s="114">
        <f t="shared" si="16"/>
        <v>35.398230088495573</v>
      </c>
      <c r="I138" s="114">
        <f t="shared" si="16"/>
        <v>35.922330097087375</v>
      </c>
      <c r="J138" s="114">
        <f t="shared" si="16"/>
        <v>35.648148148148145</v>
      </c>
      <c r="K138" s="114">
        <f t="shared" si="16"/>
        <v>39.823008849557525</v>
      </c>
      <c r="L138" s="114">
        <f t="shared" si="16"/>
        <v>38.834951456310677</v>
      </c>
      <c r="M138" s="114">
        <f t="shared" si="16"/>
        <v>39.351851851851855</v>
      </c>
      <c r="N138" s="114">
        <f t="shared" si="16"/>
        <v>48.717948717948715</v>
      </c>
      <c r="O138" s="114">
        <f t="shared" si="16"/>
        <v>42.056074766355138</v>
      </c>
      <c r="P138" s="114">
        <f t="shared" si="16"/>
        <v>45.535714285714285</v>
      </c>
      <c r="Q138" s="114">
        <f t="shared" si="16"/>
        <v>49.180327868852459</v>
      </c>
      <c r="R138" s="114">
        <f t="shared" si="16"/>
        <v>42.477876106194692</v>
      </c>
      <c r="S138" s="115">
        <f t="shared" si="16"/>
        <v>45.957446808510639</v>
      </c>
    </row>
    <row r="139" spans="1:19" s="66" customFormat="1" x14ac:dyDescent="0.3">
      <c r="A139" s="113" t="s">
        <v>27</v>
      </c>
      <c r="B139" s="114">
        <f t="shared" si="15"/>
        <v>46.728971962616825</v>
      </c>
      <c r="C139" s="114">
        <f t="shared" si="15"/>
        <v>59.756097560975611</v>
      </c>
      <c r="D139" s="114">
        <f t="shared" si="16"/>
        <v>52.38095238095238</v>
      </c>
      <c r="E139" s="114">
        <f t="shared" si="17"/>
        <v>50.925925925925924</v>
      </c>
      <c r="F139" s="114">
        <f t="shared" si="17"/>
        <v>52.941176470588232</v>
      </c>
      <c r="G139" s="114">
        <f t="shared" si="16"/>
        <v>51.813471502590673</v>
      </c>
      <c r="H139" s="114">
        <f t="shared" si="16"/>
        <v>61.946902654867259</v>
      </c>
      <c r="I139" s="114">
        <f t="shared" si="16"/>
        <v>58.252427184466022</v>
      </c>
      <c r="J139" s="114">
        <f t="shared" si="16"/>
        <v>60.185185185185183</v>
      </c>
      <c r="K139" s="114">
        <f t="shared" si="16"/>
        <v>46.017699115044245</v>
      </c>
      <c r="L139" s="114">
        <f t="shared" si="16"/>
        <v>58.252427184466022</v>
      </c>
      <c r="M139" s="114">
        <f t="shared" si="16"/>
        <v>51.851851851851855</v>
      </c>
      <c r="N139" s="114">
        <f t="shared" si="16"/>
        <v>45.299145299145302</v>
      </c>
      <c r="O139" s="114">
        <f t="shared" si="16"/>
        <v>56.074766355140184</v>
      </c>
      <c r="P139" s="114">
        <f t="shared" si="16"/>
        <v>50.446428571428569</v>
      </c>
      <c r="Q139" s="114">
        <f t="shared" si="16"/>
        <v>45.081967213114751</v>
      </c>
      <c r="R139" s="114">
        <f t="shared" si="16"/>
        <v>53.097345132743364</v>
      </c>
      <c r="S139" s="115">
        <f t="shared" si="16"/>
        <v>48.936170212765958</v>
      </c>
    </row>
    <row r="140" spans="1:19" s="66" customFormat="1" x14ac:dyDescent="0.3">
      <c r="A140" s="100" t="s">
        <v>54</v>
      </c>
      <c r="B140" s="114">
        <f t="shared" ref="B140:M140" si="18">IFERROR(B127*100/B116,"")</f>
        <v>75.700934579439249</v>
      </c>
      <c r="C140" s="114">
        <f t="shared" si="18"/>
        <v>87.804878048780495</v>
      </c>
      <c r="D140" s="114">
        <f t="shared" si="18"/>
        <v>80.952380952380949</v>
      </c>
      <c r="E140" s="114">
        <f t="shared" si="18"/>
        <v>83.333333333333329</v>
      </c>
      <c r="F140" s="114">
        <f t="shared" si="18"/>
        <v>88.235294117647058</v>
      </c>
      <c r="G140" s="114">
        <f t="shared" si="18"/>
        <v>85.492227979274617</v>
      </c>
      <c r="H140" s="114">
        <f t="shared" si="18"/>
        <v>97.345132743362825</v>
      </c>
      <c r="I140" s="114">
        <f t="shared" si="18"/>
        <v>94.174757281553397</v>
      </c>
      <c r="J140" s="114">
        <f t="shared" si="18"/>
        <v>95.833333333333329</v>
      </c>
      <c r="K140" s="114">
        <f t="shared" si="18"/>
        <v>85.840707964601776</v>
      </c>
      <c r="L140" s="114">
        <f t="shared" si="18"/>
        <v>97.087378640776706</v>
      </c>
      <c r="M140" s="114">
        <f t="shared" si="18"/>
        <v>91.203703703703709</v>
      </c>
      <c r="N140" s="114">
        <f t="shared" si="16"/>
        <v>94.017094017094024</v>
      </c>
      <c r="O140" s="114">
        <f t="shared" si="16"/>
        <v>98.130841121495322</v>
      </c>
      <c r="P140" s="114">
        <f t="shared" si="16"/>
        <v>95.982142857142861</v>
      </c>
      <c r="Q140" s="114">
        <f t="shared" si="16"/>
        <v>94.26229508196721</v>
      </c>
      <c r="R140" s="114">
        <f t="shared" si="16"/>
        <v>95.575221238938056</v>
      </c>
      <c r="S140" s="114">
        <f t="shared" si="16"/>
        <v>94.893617021276597</v>
      </c>
    </row>
    <row r="141" spans="1:19" s="66" customFormat="1" x14ac:dyDescent="0.3">
      <c r="A141" s="100" t="s">
        <v>72</v>
      </c>
      <c r="B141" s="114">
        <f>IFERROR(B128*100/B127,"")</f>
        <v>98.76543209876543</v>
      </c>
      <c r="C141" s="114">
        <f>IFERROR(C128*100/C127,"")</f>
        <v>97.222222222222229</v>
      </c>
      <c r="D141" s="114">
        <f t="shared" ref="D141:S141" si="19">IFERROR(D128*100/D127,"")</f>
        <v>98.039215686274517</v>
      </c>
      <c r="E141" s="114">
        <f>IFERROR(E128*100/E127,"")</f>
        <v>100</v>
      </c>
      <c r="F141" s="114">
        <f>IFERROR(F128*100/F127,"")</f>
        <v>93.333333333333329</v>
      </c>
      <c r="G141" s="114">
        <f t="shared" si="19"/>
        <v>96.969696969696969</v>
      </c>
      <c r="H141" s="114">
        <f t="shared" si="19"/>
        <v>81.818181818181813</v>
      </c>
      <c r="I141" s="114">
        <f t="shared" si="19"/>
        <v>92.783505154639172</v>
      </c>
      <c r="J141" s="114">
        <f t="shared" si="19"/>
        <v>86.956521739130437</v>
      </c>
      <c r="K141" s="114">
        <f t="shared" si="19"/>
        <v>92.783505154639172</v>
      </c>
      <c r="L141" s="114">
        <f t="shared" si="19"/>
        <v>90</v>
      </c>
      <c r="M141" s="114">
        <f t="shared" si="19"/>
        <v>91.370558375634516</v>
      </c>
      <c r="N141" s="114">
        <f t="shared" si="19"/>
        <v>95.454545454545453</v>
      </c>
      <c r="O141" s="114">
        <f t="shared" si="19"/>
        <v>90.476190476190482</v>
      </c>
      <c r="P141" s="114">
        <f t="shared" si="19"/>
        <v>93.023255813953483</v>
      </c>
      <c r="Q141" s="114">
        <f t="shared" si="19"/>
        <v>95.652173913043484</v>
      </c>
      <c r="R141" s="114">
        <f t="shared" si="19"/>
        <v>92.592592592592595</v>
      </c>
      <c r="S141" s="115">
        <f t="shared" si="19"/>
        <v>94.170403587443943</v>
      </c>
    </row>
    <row r="142" spans="1:19" s="66" customFormat="1" x14ac:dyDescent="0.3">
      <c r="A142" s="100" t="s">
        <v>73</v>
      </c>
      <c r="B142" s="114">
        <f>IFERROR(B129*100/B126,"")</f>
        <v>70</v>
      </c>
      <c r="C142" s="114">
        <f>IFERROR(C129*100/C126,"")</f>
        <v>100</v>
      </c>
      <c r="D142" s="114">
        <f t="shared" ref="D142:S142" si="20">IFERROR(D129*100/D126,"")</f>
        <v>84.848484848484844</v>
      </c>
      <c r="E142" s="114">
        <f>IFERROR(E129*100/E126,"")</f>
        <v>100</v>
      </c>
      <c r="F142" s="114">
        <f>IFERROR(F129*100/F126,"")</f>
        <v>100</v>
      </c>
      <c r="G142" s="114">
        <f t="shared" si="20"/>
        <v>100</v>
      </c>
      <c r="H142" s="114">
        <f t="shared" si="20"/>
        <v>71.428571428571431</v>
      </c>
      <c r="I142" s="114">
        <f t="shared" si="20"/>
        <v>100</v>
      </c>
      <c r="J142" s="114">
        <f t="shared" si="20"/>
        <v>84.615384615384613</v>
      </c>
      <c r="K142" s="114">
        <f t="shared" si="20"/>
        <v>96.15384615384616</v>
      </c>
      <c r="L142" s="114">
        <f t="shared" si="20"/>
        <v>100</v>
      </c>
      <c r="M142" s="114">
        <f t="shared" si="20"/>
        <v>98.214285714285708</v>
      </c>
      <c r="N142" s="114">
        <f t="shared" si="20"/>
        <v>94.339622641509436</v>
      </c>
      <c r="O142" s="114">
        <f t="shared" si="20"/>
        <v>100</v>
      </c>
      <c r="P142" s="114">
        <f t="shared" si="20"/>
        <v>97.345132743362825</v>
      </c>
      <c r="Q142" s="114">
        <f t="shared" si="20"/>
        <v>100</v>
      </c>
      <c r="R142" s="114">
        <f t="shared" si="20"/>
        <v>100</v>
      </c>
      <c r="S142" s="115">
        <f t="shared" si="20"/>
        <v>100</v>
      </c>
    </row>
    <row r="143" spans="1:19" s="66" customFormat="1" x14ac:dyDescent="0.3">
      <c r="A143" s="113" t="s">
        <v>74</v>
      </c>
      <c r="B143" s="114">
        <f>IFERROR(B130*100/B116,"")</f>
        <v>37.383177570093459</v>
      </c>
      <c r="C143" s="114">
        <f>IFERROR(C130*100/C116,"")</f>
        <v>20.73170731707317</v>
      </c>
      <c r="D143" s="114">
        <f t="shared" ref="D143:M143" si="21">IFERROR(D130*100/D116,"")</f>
        <v>30.158730158730158</v>
      </c>
      <c r="E143" s="114">
        <f>IFERROR(E130*100/E116,"")</f>
        <v>37.037037037037038</v>
      </c>
      <c r="F143" s="114">
        <f>IFERROR(F130*100/F116,"")</f>
        <v>21.176470588235293</v>
      </c>
      <c r="G143" s="114">
        <f t="shared" si="21"/>
        <v>30.051813471502591</v>
      </c>
      <c r="H143" s="114">
        <f t="shared" si="21"/>
        <v>44.247787610619469</v>
      </c>
      <c r="I143" s="114">
        <f t="shared" si="21"/>
        <v>19.417475728155338</v>
      </c>
      <c r="J143" s="114">
        <f t="shared" si="21"/>
        <v>32.407407407407405</v>
      </c>
      <c r="K143" s="114">
        <f t="shared" si="21"/>
        <v>46.017699115044245</v>
      </c>
      <c r="L143" s="114">
        <f t="shared" si="21"/>
        <v>19.417475728155338</v>
      </c>
      <c r="M143" s="114">
        <f t="shared" si="21"/>
        <v>33.333333333333336</v>
      </c>
      <c r="N143" s="114">
        <f t="shared" ref="N143:S145" si="22">IFERROR(N130*100/N$116,"")</f>
        <v>47.863247863247864</v>
      </c>
      <c r="O143" s="114">
        <f t="shared" si="22"/>
        <v>22.429906542056074</v>
      </c>
      <c r="P143" s="114">
        <f t="shared" si="22"/>
        <v>35.714285714285715</v>
      </c>
      <c r="Q143" s="114">
        <f t="shared" si="22"/>
        <v>50</v>
      </c>
      <c r="R143" s="114">
        <f t="shared" si="22"/>
        <v>25.663716814159294</v>
      </c>
      <c r="S143" s="115">
        <f t="shared" si="22"/>
        <v>38.297872340425535</v>
      </c>
    </row>
    <row r="144" spans="1:19" s="66" customFormat="1" x14ac:dyDescent="0.3">
      <c r="A144" s="113" t="s">
        <v>75</v>
      </c>
      <c r="B144" s="114">
        <f>IFERROR(B131*100/B$116,"")</f>
        <v>0</v>
      </c>
      <c r="C144" s="114">
        <f>IFERROR(C131*100/C$116,"")</f>
        <v>0</v>
      </c>
      <c r="D144" s="114">
        <f t="shared" ref="D144:M145" si="23">IFERROR(D131*100/D$116,"")</f>
        <v>0</v>
      </c>
      <c r="E144" s="114">
        <f>IFERROR(E131*100/E$116,"")</f>
        <v>0</v>
      </c>
      <c r="F144" s="114">
        <f>IFERROR(F131*100/F$116,"")</f>
        <v>0</v>
      </c>
      <c r="G144" s="114">
        <f t="shared" si="23"/>
        <v>0</v>
      </c>
      <c r="H144" s="114">
        <f t="shared" si="23"/>
        <v>0</v>
      </c>
      <c r="I144" s="114">
        <f t="shared" si="23"/>
        <v>0</v>
      </c>
      <c r="J144" s="114">
        <f t="shared" si="23"/>
        <v>0</v>
      </c>
      <c r="K144" s="114">
        <f t="shared" si="23"/>
        <v>0</v>
      </c>
      <c r="L144" s="114">
        <f t="shared" si="23"/>
        <v>0</v>
      </c>
      <c r="M144" s="114">
        <f t="shared" si="23"/>
        <v>0</v>
      </c>
      <c r="N144" s="114">
        <f t="shared" si="22"/>
        <v>0</v>
      </c>
      <c r="O144" s="114">
        <f t="shared" si="22"/>
        <v>0</v>
      </c>
      <c r="P144" s="114">
        <f t="shared" si="22"/>
        <v>0</v>
      </c>
      <c r="Q144" s="114">
        <f t="shared" si="22"/>
        <v>0</v>
      </c>
      <c r="R144" s="114">
        <f t="shared" si="22"/>
        <v>0</v>
      </c>
      <c r="S144" s="115">
        <f t="shared" si="22"/>
        <v>0</v>
      </c>
    </row>
    <row r="145" spans="1:19" s="66" customFormat="1" x14ac:dyDescent="0.3">
      <c r="A145" s="100" t="s">
        <v>76</v>
      </c>
      <c r="B145" s="114">
        <f>IFERROR(B132*100/B$116,"")</f>
        <v>60.747663551401871</v>
      </c>
      <c r="C145" s="114">
        <f>IFERROR(C132*100/C$116,"")</f>
        <v>97.560975609756099</v>
      </c>
      <c r="D145" s="114">
        <f t="shared" si="23"/>
        <v>76.719576719576722</v>
      </c>
      <c r="E145" s="114">
        <f>IFERROR(E132*100/E$116,"")</f>
        <v>60.185185185185183</v>
      </c>
      <c r="F145" s="114">
        <f>IFERROR(F132*100/F$116,"")</f>
        <v>94.117647058823536</v>
      </c>
      <c r="G145" s="114">
        <f t="shared" si="23"/>
        <v>75.129533678756474</v>
      </c>
      <c r="H145" s="114">
        <f t="shared" si="23"/>
        <v>57.522123893805308</v>
      </c>
      <c r="I145" s="114">
        <f t="shared" si="23"/>
        <v>77.669902912621353</v>
      </c>
      <c r="J145" s="114">
        <f t="shared" si="23"/>
        <v>67.129629629629633</v>
      </c>
      <c r="K145" s="114">
        <f t="shared" si="23"/>
        <v>57.522123893805308</v>
      </c>
      <c r="L145" s="114">
        <f t="shared" si="23"/>
        <v>77.669902912621353</v>
      </c>
      <c r="M145" s="114">
        <f t="shared" si="23"/>
        <v>67.129629629629633</v>
      </c>
      <c r="N145" s="114">
        <f t="shared" si="22"/>
        <v>52.991452991452988</v>
      </c>
      <c r="O145" s="114">
        <f t="shared" si="22"/>
        <v>74.766355140186917</v>
      </c>
      <c r="P145" s="114">
        <f t="shared" si="22"/>
        <v>63.392857142857146</v>
      </c>
      <c r="Q145" s="114">
        <f t="shared" si="22"/>
        <v>53.278688524590166</v>
      </c>
      <c r="R145" s="114">
        <f t="shared" si="22"/>
        <v>77.876106194690266</v>
      </c>
      <c r="S145" s="115">
        <f t="shared" si="22"/>
        <v>65.106382978723403</v>
      </c>
    </row>
    <row r="146" spans="1:19" s="66" customFormat="1" ht="33" x14ac:dyDescent="0.3">
      <c r="A146" s="103" t="s">
        <v>77</v>
      </c>
      <c r="B146" s="116">
        <f>IFERROR(B133*100/B$118,"")</f>
        <v>15.342960288808664</v>
      </c>
      <c r="C146" s="116">
        <f>IFERROR(C133*100/C$118,"")</f>
        <v>21.39423076923077</v>
      </c>
      <c r="D146" s="116">
        <f t="shared" ref="D146:M146" si="24">IFERROR(D133*100/D$118,"")</f>
        <v>17.938144329896907</v>
      </c>
      <c r="E146" s="116">
        <f>IFERROR(E133*100/E$118,"")</f>
        <v>17.821782178217823</v>
      </c>
      <c r="F146" s="116">
        <f>IFERROR(F133*100/F$118,"")</f>
        <v>23.482849604221634</v>
      </c>
      <c r="G146" s="116">
        <f t="shared" si="24"/>
        <v>20.248868778280542</v>
      </c>
      <c r="H146" s="116">
        <f t="shared" si="24"/>
        <v>18.533604887983707</v>
      </c>
      <c r="I146" s="116">
        <f t="shared" si="24"/>
        <v>24.533333333333335</v>
      </c>
      <c r="J146" s="116">
        <f t="shared" si="24"/>
        <v>21.131639722863742</v>
      </c>
      <c r="K146" s="116">
        <f t="shared" si="24"/>
        <v>17.80821917808219</v>
      </c>
      <c r="L146" s="116">
        <f t="shared" si="24"/>
        <v>26.145552560646902</v>
      </c>
      <c r="M146" s="116">
        <f t="shared" si="24"/>
        <v>21.315192743764172</v>
      </c>
      <c r="N146" s="116">
        <f t="shared" ref="N146:S146" si="25">IFERROR(N133*100/N118,"")</f>
        <v>19.767441860465116</v>
      </c>
      <c r="O146" s="116">
        <f t="shared" si="25"/>
        <v>28.98936170212766</v>
      </c>
      <c r="P146" s="116">
        <f t="shared" si="25"/>
        <v>23.654708520179373</v>
      </c>
      <c r="Q146" s="116">
        <f t="shared" si="25"/>
        <v>22.840690978886755</v>
      </c>
      <c r="R146" s="116">
        <f t="shared" si="25"/>
        <v>33.246073298429316</v>
      </c>
      <c r="S146" s="117">
        <f t="shared" si="25"/>
        <v>27.242524916943523</v>
      </c>
    </row>
    <row r="147" spans="1:19" s="66" customFormat="1" x14ac:dyDescent="0.3">
      <c r="A147" s="118" t="s">
        <v>50</v>
      </c>
    </row>
    <row r="148" spans="1:19" x14ac:dyDescent="0.3">
      <c r="A148" s="118"/>
    </row>
    <row r="149" spans="1:19" x14ac:dyDescent="0.3">
      <c r="A149" s="368" t="s">
        <v>82</v>
      </c>
      <c r="B149" s="369"/>
      <c r="C149" s="369"/>
      <c r="D149" s="369"/>
      <c r="E149" s="369"/>
      <c r="F149" s="369"/>
      <c r="G149" s="369"/>
      <c r="H149" s="369"/>
      <c r="I149" s="369"/>
      <c r="J149" s="369"/>
      <c r="K149" s="369"/>
      <c r="L149" s="369"/>
      <c r="M149" s="370"/>
    </row>
    <row r="150" spans="1:19" x14ac:dyDescent="0.3">
      <c r="A150" s="371" t="s">
        <v>83</v>
      </c>
      <c r="B150" s="372">
        <v>2013</v>
      </c>
      <c r="C150" s="373"/>
      <c r="D150" s="372">
        <v>2014</v>
      </c>
      <c r="E150" s="373"/>
      <c r="F150" s="374">
        <v>2015</v>
      </c>
      <c r="G150" s="375"/>
      <c r="H150" s="374">
        <v>2016</v>
      </c>
      <c r="I150" s="375"/>
      <c r="J150" s="372">
        <v>2017</v>
      </c>
      <c r="K150" s="373"/>
      <c r="L150" s="372">
        <v>2018</v>
      </c>
      <c r="M150" s="373"/>
    </row>
    <row r="151" spans="1:19" x14ac:dyDescent="0.3">
      <c r="A151" s="371"/>
      <c r="B151" s="119" t="s">
        <v>84</v>
      </c>
      <c r="C151" s="119" t="s">
        <v>85</v>
      </c>
      <c r="D151" s="119" t="s">
        <v>84</v>
      </c>
      <c r="E151" s="119" t="s">
        <v>85</v>
      </c>
      <c r="F151" s="119" t="s">
        <v>84</v>
      </c>
      <c r="G151" s="119" t="s">
        <v>85</v>
      </c>
      <c r="H151" s="119" t="s">
        <v>84</v>
      </c>
      <c r="I151" s="119" t="s">
        <v>85</v>
      </c>
      <c r="J151" s="119" t="s">
        <v>84</v>
      </c>
      <c r="K151" s="119" t="s">
        <v>85</v>
      </c>
      <c r="L151" s="119" t="s">
        <v>84</v>
      </c>
      <c r="M151" s="119" t="s">
        <v>85</v>
      </c>
    </row>
    <row r="152" spans="1:19" ht="33" x14ac:dyDescent="0.3">
      <c r="A152" s="110" t="s">
        <v>86</v>
      </c>
      <c r="B152" s="120">
        <v>10</v>
      </c>
      <c r="C152" s="121">
        <f>IF(B152=0,"",B152*100/N93)</f>
        <v>33.333333333333336</v>
      </c>
      <c r="D152" s="120">
        <v>10</v>
      </c>
      <c r="E152" s="121">
        <f>IF(D152=0,"",D152*100/O93)</f>
        <v>33.333333333333336</v>
      </c>
      <c r="F152" s="120">
        <v>11</v>
      </c>
      <c r="G152" s="121">
        <f>IF(F152=0,"",F152*100/P93)</f>
        <v>35.483870967741936</v>
      </c>
      <c r="H152" s="131">
        <v>11</v>
      </c>
      <c r="I152" s="121">
        <f>IF(H152=0,"",H152*100/Q93)</f>
        <v>35.483870967741936</v>
      </c>
      <c r="J152" s="120">
        <v>11</v>
      </c>
      <c r="K152" s="121">
        <f>IF(J152=0,"",J152*100/R93)</f>
        <v>35.483870967741936</v>
      </c>
      <c r="L152" s="120">
        <v>11</v>
      </c>
      <c r="M152" s="122">
        <f>IF(L152=0,"",L152*100/S93)</f>
        <v>35.483870967741936</v>
      </c>
    </row>
    <row r="153" spans="1:19" x14ac:dyDescent="0.3">
      <c r="A153" s="123" t="s">
        <v>87</v>
      </c>
      <c r="B153" s="124">
        <v>0</v>
      </c>
      <c r="C153" s="125" t="str">
        <f>IF(B153=0,"",B153*100/N93)</f>
        <v/>
      </c>
      <c r="D153" s="124">
        <v>0</v>
      </c>
      <c r="E153" s="125" t="str">
        <f>IF(D153=0,"",D153*100/O93)</f>
        <v/>
      </c>
      <c r="F153" s="131">
        <v>2</v>
      </c>
      <c r="G153" s="126">
        <f>IF(F154=0,"",F154*100/$P$93)</f>
        <v>6.4516129032258061</v>
      </c>
      <c r="H153" s="131">
        <v>0</v>
      </c>
      <c r="I153" s="126" t="str">
        <f>IF(H153=0,"",H153*100/$Q$93)</f>
        <v/>
      </c>
      <c r="J153" s="288">
        <v>0</v>
      </c>
      <c r="K153" s="126" t="str">
        <f>IF(J153=0,"",J153*100/$R$93)</f>
        <v/>
      </c>
      <c r="L153" s="288">
        <v>0</v>
      </c>
      <c r="M153" s="127" t="str">
        <f>IF(L153=0,"",L153*100/$S$93)</f>
        <v/>
      </c>
    </row>
    <row r="154" spans="1:19" x14ac:dyDescent="0.3">
      <c r="A154" s="128" t="s">
        <v>88</v>
      </c>
      <c r="B154" s="124">
        <v>0</v>
      </c>
      <c r="C154" s="125" t="str">
        <f>IF(B154=0,"",B154*100/N93)</f>
        <v/>
      </c>
      <c r="D154" s="124">
        <v>1</v>
      </c>
      <c r="E154" s="125">
        <f>IF(D154=0,"",D154*100/O93)</f>
        <v>3.3333333333333335</v>
      </c>
      <c r="F154" s="131">
        <v>2</v>
      </c>
      <c r="G154" s="130">
        <f>IF(F155=0,"",F155*100/$P$93)</f>
        <v>32.258064516129032</v>
      </c>
      <c r="H154" s="131">
        <v>6</v>
      </c>
      <c r="I154" s="130">
        <f>IF(H154=0,"",H154*100/$Q$93)</f>
        <v>19.35483870967742</v>
      </c>
      <c r="J154" s="288">
        <v>6</v>
      </c>
      <c r="K154" s="130">
        <f>IF(J154=0,"",J154*100/$R$93)</f>
        <v>19.35483870967742</v>
      </c>
      <c r="L154" s="288">
        <v>6</v>
      </c>
      <c r="M154" s="132">
        <f>IF(L154=0,"",L154*100/$S$93)</f>
        <v>19.35483870967742</v>
      </c>
    </row>
    <row r="155" spans="1:19" x14ac:dyDescent="0.3">
      <c r="A155" s="113" t="s">
        <v>89</v>
      </c>
      <c r="B155" s="131">
        <v>9</v>
      </c>
      <c r="C155" s="130">
        <f>IF(B155=0,"",B155*100/(B63+H63))</f>
        <v>100</v>
      </c>
      <c r="D155" s="131">
        <v>9</v>
      </c>
      <c r="E155" s="130">
        <f>IF(D155=0,"",D155*100/(C63+I63))</f>
        <v>100</v>
      </c>
      <c r="F155" s="131">
        <v>10</v>
      </c>
      <c r="G155" s="130">
        <f>IF(F156=0,"",F156*100/(D63+J63))</f>
        <v>100</v>
      </c>
      <c r="H155" s="131">
        <v>10</v>
      </c>
      <c r="I155" s="130">
        <f>IF(H155=0,"",H155*100/(E63+K63))</f>
        <v>100</v>
      </c>
      <c r="J155" s="288">
        <v>10</v>
      </c>
      <c r="K155" s="130">
        <f>IF(J155=0,"",J155*100/(F63+L63))</f>
        <v>100</v>
      </c>
      <c r="L155" s="288">
        <v>10</v>
      </c>
      <c r="M155" s="132">
        <f>IF(L155=0,"",L155*100/(G63+M63))</f>
        <v>100</v>
      </c>
    </row>
    <row r="156" spans="1:19" x14ac:dyDescent="0.3">
      <c r="A156" s="133" t="s">
        <v>90</v>
      </c>
      <c r="B156" s="131">
        <v>9</v>
      </c>
      <c r="C156" s="130">
        <f>IF(B156=0,"",B156*100/(B63+H63))</f>
        <v>100</v>
      </c>
      <c r="D156" s="131">
        <v>9</v>
      </c>
      <c r="E156" s="130">
        <f>IF(D156=0,"",D156*100/(C63+I63))</f>
        <v>100</v>
      </c>
      <c r="F156" s="131">
        <v>10</v>
      </c>
      <c r="G156" s="130" t="str">
        <f>IF(F157=0,"",F157*100/(D63+J63))</f>
        <v/>
      </c>
      <c r="H156" s="131">
        <v>10</v>
      </c>
      <c r="I156" s="130">
        <f>IF(H156=0,"",H156*100/(E63+K63))</f>
        <v>100</v>
      </c>
      <c r="J156" s="288">
        <v>10</v>
      </c>
      <c r="K156" s="130">
        <f>IF(J156=0,"",J156*100/(F63+L63))</f>
        <v>100</v>
      </c>
      <c r="L156" s="288">
        <v>10</v>
      </c>
      <c r="M156" s="132">
        <f>IF(L156=0,"",L156*100/(G63+M63))</f>
        <v>100</v>
      </c>
    </row>
    <row r="157" spans="1:19" x14ac:dyDescent="0.3">
      <c r="A157" s="133" t="s">
        <v>91</v>
      </c>
      <c r="B157" s="131">
        <v>0</v>
      </c>
      <c r="C157" s="130" t="str">
        <f>IF(B157=0,"",B157*100/(B63+H63))</f>
        <v/>
      </c>
      <c r="D157" s="131">
        <v>0</v>
      </c>
      <c r="E157" s="130" t="str">
        <f>IF(D157=0,"",D157*100/(C63+I63))</f>
        <v/>
      </c>
      <c r="F157" s="131">
        <v>0</v>
      </c>
      <c r="G157" s="130" t="str">
        <f>IF(F158=0,"",F158*100/(D63+J63))</f>
        <v/>
      </c>
      <c r="H157" s="131">
        <v>0</v>
      </c>
      <c r="I157" s="130" t="str">
        <f>IF(H157=0,"",H157*100/(E63+K63))</f>
        <v/>
      </c>
      <c r="J157" s="288">
        <v>0</v>
      </c>
      <c r="K157" s="130" t="str">
        <f>IF(J157=0,"",J157*100/(F63+L63))</f>
        <v/>
      </c>
      <c r="L157" s="288">
        <v>0</v>
      </c>
      <c r="M157" s="132" t="str">
        <f>IF(L157=0,"",L157*100/(G63+M63))</f>
        <v/>
      </c>
    </row>
    <row r="158" spans="1:19" x14ac:dyDescent="0.3">
      <c r="A158" s="133" t="s">
        <v>92</v>
      </c>
      <c r="B158" s="131">
        <v>0</v>
      </c>
      <c r="C158" s="130" t="str">
        <f>IF(B158=0,"",B158*100/(B63+H63))</f>
        <v/>
      </c>
      <c r="D158" s="131">
        <v>0</v>
      </c>
      <c r="E158" s="130" t="str">
        <f>IF(D158=0,"",D158*100/(C63+I63))</f>
        <v/>
      </c>
      <c r="F158" s="188">
        <v>0</v>
      </c>
      <c r="G158" s="130">
        <f>IF(F159=0,"",F159*100/(D63+J63))</f>
        <v>100</v>
      </c>
      <c r="H158" s="288">
        <v>0</v>
      </c>
      <c r="I158" s="130" t="str">
        <f>IF(H158=0,"",H158*100/(E63+K63))</f>
        <v/>
      </c>
      <c r="J158" s="288">
        <v>0</v>
      </c>
      <c r="K158" s="130" t="str">
        <f>IF(J158=0,"",J158*100/(F63+L63))</f>
        <v/>
      </c>
      <c r="L158" s="288">
        <v>0</v>
      </c>
      <c r="M158" s="132" t="str">
        <f>IF(L158=0,"",L158*100/(G63+M63))</f>
        <v/>
      </c>
    </row>
    <row r="159" spans="1:19" x14ac:dyDescent="0.3">
      <c r="A159" s="134" t="s">
        <v>93</v>
      </c>
      <c r="B159" s="131">
        <v>9</v>
      </c>
      <c r="C159" s="130">
        <f>IF(B159=0,"",B159*100/(B63+H63))</f>
        <v>100</v>
      </c>
      <c r="D159" s="131">
        <v>9</v>
      </c>
      <c r="E159" s="130">
        <f>IF(D159=0,"",D159*100/(C63+I63))</f>
        <v>100</v>
      </c>
      <c r="F159" s="188">
        <v>10</v>
      </c>
      <c r="G159" s="130">
        <f>IF(F160=0,"",F160*100/(D63+J63))</f>
        <v>100</v>
      </c>
      <c r="H159" s="131">
        <v>10</v>
      </c>
      <c r="I159" s="130">
        <f>IF(H159=0,"",H159*100/(E63+K63))</f>
        <v>100</v>
      </c>
      <c r="J159" s="131">
        <v>10</v>
      </c>
      <c r="K159" s="130">
        <f>IF(J159=0,"",J159*100/(F63+L63))</f>
        <v>100</v>
      </c>
      <c r="L159" s="288">
        <v>10</v>
      </c>
      <c r="M159" s="132">
        <f>IF(L159=0,"",L159*100/(G63+M63))</f>
        <v>100</v>
      </c>
    </row>
    <row r="160" spans="1:19" x14ac:dyDescent="0.3">
      <c r="A160" s="135" t="s">
        <v>94</v>
      </c>
      <c r="B160" s="131">
        <v>9</v>
      </c>
      <c r="C160" s="130">
        <f>IF(B160=0,"",B160*100/(B63+H63))</f>
        <v>100</v>
      </c>
      <c r="D160" s="131">
        <v>9</v>
      </c>
      <c r="E160" s="130">
        <f>IF(D160=0,"",D160*100/(C63+I63))</f>
        <v>100</v>
      </c>
      <c r="F160" s="188">
        <v>10</v>
      </c>
      <c r="G160" s="130">
        <f>IF(F161=0,"",F161*100/(D63+J63))</f>
        <v>100</v>
      </c>
      <c r="H160" s="131">
        <v>10</v>
      </c>
      <c r="I160" s="130">
        <f>IF(H160=0,"",H160*100/(E63+K63))</f>
        <v>100</v>
      </c>
      <c r="J160" s="131">
        <v>10</v>
      </c>
      <c r="K160" s="130">
        <f>IF(J160=0,"",J160*100/(F63+L63))</f>
        <v>100</v>
      </c>
      <c r="L160" s="288">
        <v>10</v>
      </c>
      <c r="M160" s="132">
        <f>IF(L160=0,"",L160*100/(G63+M63))</f>
        <v>100</v>
      </c>
    </row>
    <row r="161" spans="1:31" ht="33" x14ac:dyDescent="0.3">
      <c r="A161" s="113" t="s">
        <v>95</v>
      </c>
      <c r="B161" s="131">
        <v>10</v>
      </c>
      <c r="C161" s="130">
        <f>IFERROR(B161*100/B163,"")</f>
        <v>50</v>
      </c>
      <c r="D161" s="131">
        <v>10</v>
      </c>
      <c r="E161" s="130">
        <f>IFERROR(D161*100/D163,"")</f>
        <v>50</v>
      </c>
      <c r="F161" s="188">
        <v>10</v>
      </c>
      <c r="G161" s="130">
        <f>IFERROR(F162*100/F163,"")</f>
        <v>100</v>
      </c>
      <c r="H161" s="131">
        <v>10</v>
      </c>
      <c r="I161" s="130">
        <f>IFERROR(H161*100/H163,"")</f>
        <v>50</v>
      </c>
      <c r="J161" s="131">
        <v>10</v>
      </c>
      <c r="K161" s="130">
        <f>IFERROR(J161*100/J163,"")</f>
        <v>50</v>
      </c>
      <c r="L161" s="288">
        <v>10</v>
      </c>
      <c r="M161" s="132">
        <f>IFERROR(L161*100/L163,"")</f>
        <v>50</v>
      </c>
    </row>
    <row r="162" spans="1:31" ht="33" x14ac:dyDescent="0.3">
      <c r="A162" s="113" t="s">
        <v>96</v>
      </c>
      <c r="B162" s="131">
        <v>10</v>
      </c>
      <c r="C162" s="130">
        <f>IFERROR(B162*100/B163,"")</f>
        <v>50</v>
      </c>
      <c r="D162" s="131">
        <v>10</v>
      </c>
      <c r="E162" s="130">
        <f>IFERROR(D162*100/D163,"")</f>
        <v>50</v>
      </c>
      <c r="F162" s="188">
        <v>10</v>
      </c>
      <c r="G162" s="130" t="str">
        <f>IFERROR(#REF!*100/F163,"")</f>
        <v/>
      </c>
      <c r="H162" s="131">
        <v>10</v>
      </c>
      <c r="I162" s="130">
        <f>IFERROR(H162*100/H163,"")</f>
        <v>50</v>
      </c>
      <c r="J162" s="131">
        <v>10</v>
      </c>
      <c r="K162" s="130">
        <f>IFERROR(J162*100/J163,"")</f>
        <v>50</v>
      </c>
      <c r="L162" s="288">
        <v>10</v>
      </c>
      <c r="M162" s="132">
        <f>IFERROR(L162*100/L163,"")</f>
        <v>50</v>
      </c>
    </row>
    <row r="163" spans="1:31" ht="33" x14ac:dyDescent="0.3">
      <c r="A163" s="136" t="s">
        <v>97</v>
      </c>
      <c r="B163" s="137">
        <f>SUM(B161:B162)</f>
        <v>20</v>
      </c>
      <c r="C163" s="138">
        <f>IFERROR(B163*100/($N$87+$B$93+$H$93),"")</f>
        <v>100</v>
      </c>
      <c r="D163" s="137">
        <f>SUM(D161:D162)</f>
        <v>20</v>
      </c>
      <c r="E163" s="138">
        <f>IFERROR(D163*100/($O$87+$C$93+$I$93),"")</f>
        <v>100</v>
      </c>
      <c r="F163" s="137">
        <f>SUM(F162:F162)</f>
        <v>10</v>
      </c>
      <c r="G163" s="138">
        <f>IFERROR(F163*100/($P$87+$D$93+$J$93),"")</f>
        <v>50</v>
      </c>
      <c r="H163" s="137">
        <f>SUM(H161:H162)</f>
        <v>20</v>
      </c>
      <c r="I163" s="138">
        <f>IFERROR(H163*100/($Q$87+$E$93+$K$93),"")</f>
        <v>100</v>
      </c>
      <c r="J163" s="137">
        <f>SUM(J161:J162)</f>
        <v>20</v>
      </c>
      <c r="K163" s="139">
        <f>IFERROR(J163*100/($R$87+$F$93+$L$93),"")</f>
        <v>100</v>
      </c>
      <c r="L163" s="137">
        <f>SUM(L161:L162)</f>
        <v>20</v>
      </c>
      <c r="M163" s="140">
        <f>IFERROR(L163*100/($S$87+$G$93+$M$93),"")</f>
        <v>100</v>
      </c>
    </row>
    <row r="165" spans="1:31" x14ac:dyDescent="0.3">
      <c r="A165" s="316"/>
      <c r="B165" s="316"/>
      <c r="C165" s="316"/>
      <c r="D165" s="316"/>
      <c r="E165" s="316"/>
      <c r="F165" s="316"/>
      <c r="G165" s="316"/>
      <c r="H165" s="316"/>
      <c r="I165" s="316"/>
      <c r="J165" s="316"/>
      <c r="K165" s="316"/>
      <c r="L165" s="316"/>
      <c r="M165" s="316"/>
      <c r="N165" s="316"/>
      <c r="O165" s="316"/>
    </row>
    <row r="166" spans="1:31" s="66" customFormat="1" x14ac:dyDescent="0.2">
      <c r="A166" s="365" t="s">
        <v>98</v>
      </c>
      <c r="B166" s="365">
        <v>2013</v>
      </c>
      <c r="C166" s="365"/>
      <c r="D166" s="365">
        <v>2014</v>
      </c>
      <c r="E166" s="365"/>
      <c r="F166" s="365">
        <v>2015</v>
      </c>
      <c r="G166" s="365"/>
      <c r="H166" s="365">
        <v>2016</v>
      </c>
      <c r="I166" s="365"/>
      <c r="J166" s="365">
        <v>2017</v>
      </c>
      <c r="K166" s="365"/>
      <c r="L166" s="365">
        <v>2018</v>
      </c>
      <c r="M166" s="365"/>
    </row>
    <row r="167" spans="1:31" s="66" customFormat="1" x14ac:dyDescent="0.3">
      <c r="A167" s="365"/>
      <c r="B167" s="141" t="s">
        <v>99</v>
      </c>
      <c r="C167" s="141" t="s">
        <v>85</v>
      </c>
      <c r="D167" s="141" t="s">
        <v>99</v>
      </c>
      <c r="E167" s="141" t="s">
        <v>85</v>
      </c>
      <c r="F167" s="141" t="s">
        <v>99</v>
      </c>
      <c r="G167" s="141" t="s">
        <v>85</v>
      </c>
      <c r="H167" s="141" t="s">
        <v>99</v>
      </c>
      <c r="I167" s="141" t="s">
        <v>85</v>
      </c>
      <c r="J167" s="141" t="s">
        <v>99</v>
      </c>
      <c r="K167" s="141" t="s">
        <v>85</v>
      </c>
      <c r="L167" s="141" t="s">
        <v>99</v>
      </c>
      <c r="M167" s="141" t="s">
        <v>85</v>
      </c>
    </row>
    <row r="168" spans="1:31" s="66" customFormat="1" ht="29.25" customHeight="1" x14ac:dyDescent="0.2">
      <c r="A168" s="142" t="s">
        <v>100</v>
      </c>
      <c r="B168" s="143">
        <v>4979</v>
      </c>
      <c r="C168" s="144">
        <f>IF(B168=0,"",B168*100/(B64+H64))</f>
        <v>100</v>
      </c>
      <c r="D168" s="143">
        <v>3954</v>
      </c>
      <c r="E168" s="144">
        <f>IF(D168=0,"",D168*100/(C64+I64))</f>
        <v>100</v>
      </c>
      <c r="F168" s="143">
        <v>4677</v>
      </c>
      <c r="G168" s="144">
        <f>IF(F168=0,"",F168*100/(D64+J64))</f>
        <v>80.693581780538295</v>
      </c>
      <c r="H168" s="143">
        <v>4700</v>
      </c>
      <c r="I168" s="144">
        <f>IF(H168=0,"",H168*100/(E64+K64))</f>
        <v>80.341880341880341</v>
      </c>
      <c r="J168" s="143">
        <v>4714</v>
      </c>
      <c r="K168" s="144">
        <f>IF(J168=0,"",J168*100/(F64+L64))</f>
        <v>80.238297872340425</v>
      </c>
      <c r="L168" s="143">
        <v>4714</v>
      </c>
      <c r="M168" s="145">
        <f>IF(L168=0,"",L168*100/(G64+M64))</f>
        <v>79.898305084745758</v>
      </c>
    </row>
    <row r="169" spans="1:31" s="66" customFormat="1" ht="50.25" customHeight="1" x14ac:dyDescent="0.2">
      <c r="A169" s="146" t="s">
        <v>101</v>
      </c>
      <c r="B169" s="147">
        <v>27</v>
      </c>
      <c r="C169" s="148">
        <f>IFERROR(B169*100/B171,"")</f>
        <v>19.565217391304348</v>
      </c>
      <c r="D169" s="147">
        <v>13</v>
      </c>
      <c r="E169" s="148">
        <f>IFERROR(D169*100/D171,"")</f>
        <v>10.317460317460318</v>
      </c>
      <c r="F169" s="296">
        <v>13</v>
      </c>
      <c r="G169" s="148">
        <f>IFERROR(F169*100/F171,"")</f>
        <v>11.818181818181818</v>
      </c>
      <c r="H169" s="147">
        <v>13</v>
      </c>
      <c r="I169" s="148">
        <f>IFERROR(H169*100/H171,"")</f>
        <v>11.111111111111111</v>
      </c>
      <c r="J169" s="147">
        <v>13</v>
      </c>
      <c r="K169" s="148">
        <f>IFERROR(J169*100/J171,"")</f>
        <v>10.56910569105691</v>
      </c>
      <c r="L169" s="147">
        <v>13</v>
      </c>
      <c r="M169" s="149">
        <f>IFERROR(L169*100/L171,"")</f>
        <v>10.56910569105691</v>
      </c>
    </row>
    <row r="170" spans="1:31" s="66" customFormat="1" ht="33" x14ac:dyDescent="0.2">
      <c r="A170" s="146" t="s">
        <v>102</v>
      </c>
      <c r="B170" s="147">
        <v>111</v>
      </c>
      <c r="C170" s="148">
        <f>IFERROR(B170*100/B171,"")</f>
        <v>80.434782608695656</v>
      </c>
      <c r="D170" s="147">
        <v>113</v>
      </c>
      <c r="E170" s="148">
        <f>IFERROR(D170*100/D171,"")</f>
        <v>89.682539682539684</v>
      </c>
      <c r="F170" s="147">
        <v>97</v>
      </c>
      <c r="G170" s="148">
        <f>IFERROR(F170*100/F171,"")</f>
        <v>88.181818181818187</v>
      </c>
      <c r="H170" s="147">
        <v>104</v>
      </c>
      <c r="I170" s="148">
        <f>IFERROR(H170*100/H171,"")</f>
        <v>88.888888888888886</v>
      </c>
      <c r="J170" s="147">
        <v>110</v>
      </c>
      <c r="K170" s="148">
        <f>IFERROR(J170*100/J171,"")</f>
        <v>89.430894308943095</v>
      </c>
      <c r="L170" s="147">
        <v>110</v>
      </c>
      <c r="M170" s="149">
        <f>IFERROR(L170*100/L171,"")</f>
        <v>89.430894308943095</v>
      </c>
    </row>
    <row r="171" spans="1:31" s="66" customFormat="1" ht="33" x14ac:dyDescent="0.2">
      <c r="A171" s="136" t="s">
        <v>103</v>
      </c>
      <c r="B171" s="150">
        <f>SUM(B169:B170)</f>
        <v>138</v>
      </c>
      <c r="C171" s="151">
        <f>IFERROR(B171*100/($N$88+$B$94+$H$94),"")</f>
        <v>50.18181818181818</v>
      </c>
      <c r="D171" s="150">
        <f>SUM(D169:D170)</f>
        <v>126</v>
      </c>
      <c r="E171" s="151">
        <f>IFERROR(D171*100/($O$88+$C$94+$I$94),"")</f>
        <v>52.066115702479337</v>
      </c>
      <c r="F171" s="150">
        <f>SUM(F169:F170)</f>
        <v>110</v>
      </c>
      <c r="G171" s="151">
        <f>IFERROR(F171*100/($P$88+$D$94+$J$94),"")</f>
        <v>41.353383458646618</v>
      </c>
      <c r="H171" s="150">
        <f>SUM(H169:H170)</f>
        <v>117</v>
      </c>
      <c r="I171" s="151">
        <f>IFERROR(H171*100/($Q$88+$E$94+$K$94),"")</f>
        <v>34.110787172011662</v>
      </c>
      <c r="J171" s="150">
        <f>SUM(J169:J170)</f>
        <v>123</v>
      </c>
      <c r="K171" s="151">
        <f>IFERROR(J171*100/($R$88+$F$94+$L$94),"")</f>
        <v>35.755813953488371</v>
      </c>
      <c r="L171" s="150">
        <f>SUM(L169:L170)</f>
        <v>123</v>
      </c>
      <c r="M171" s="152">
        <f>IFERROR(L171*100/($S$88+$G$94+$M$94),"")</f>
        <v>34.647887323943664</v>
      </c>
    </row>
    <row r="172" spans="1:31" s="66" customFormat="1" x14ac:dyDescent="0.2">
      <c r="A172" s="358" t="s">
        <v>104</v>
      </c>
      <c r="B172" s="359"/>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row>
    <row r="173" spans="1:31" s="66" customFormat="1" x14ac:dyDescent="0.2">
      <c r="A173" s="359" t="s">
        <v>105</v>
      </c>
      <c r="B173" s="359"/>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row>
    <row r="174" spans="1:31" x14ac:dyDescent="0.3">
      <c r="A174" s="65" t="s">
        <v>50</v>
      </c>
    </row>
    <row r="175" spans="1:31" x14ac:dyDescent="0.3">
      <c r="A175" s="65"/>
    </row>
    <row r="176" spans="1:31" x14ac:dyDescent="0.3">
      <c r="A176" s="153" t="s">
        <v>106</v>
      </c>
      <c r="B176" s="154"/>
      <c r="C176" s="154"/>
      <c r="D176" s="154"/>
      <c r="E176" s="154"/>
      <c r="F176" s="154"/>
      <c r="G176" s="154"/>
      <c r="H176" s="154"/>
      <c r="I176" s="154"/>
      <c r="J176" s="154"/>
      <c r="K176" s="154"/>
      <c r="L176" s="154"/>
      <c r="M176" s="154"/>
    </row>
    <row r="177" spans="1:13" x14ac:dyDescent="0.3">
      <c r="A177" s="360" t="s">
        <v>83</v>
      </c>
      <c r="B177" s="361">
        <v>2013</v>
      </c>
      <c r="C177" s="362"/>
      <c r="D177" s="361">
        <v>2014</v>
      </c>
      <c r="E177" s="362"/>
      <c r="F177" s="363">
        <v>2015</v>
      </c>
      <c r="G177" s="364"/>
      <c r="H177" s="363">
        <v>2016</v>
      </c>
      <c r="I177" s="364"/>
      <c r="J177" s="361">
        <v>2017</v>
      </c>
      <c r="K177" s="362"/>
      <c r="L177" s="361">
        <v>2018</v>
      </c>
      <c r="M177" s="362"/>
    </row>
    <row r="178" spans="1:13" x14ac:dyDescent="0.3">
      <c r="A178" s="360"/>
      <c r="B178" s="155"/>
      <c r="C178" s="155"/>
      <c r="D178" s="156" t="s">
        <v>99</v>
      </c>
      <c r="E178" s="155" t="s">
        <v>85</v>
      </c>
      <c r="F178" s="156" t="s">
        <v>99</v>
      </c>
      <c r="G178" s="155" t="s">
        <v>85</v>
      </c>
      <c r="H178" s="156" t="s">
        <v>99</v>
      </c>
      <c r="I178" s="155" t="s">
        <v>85</v>
      </c>
      <c r="J178" s="156" t="s">
        <v>99</v>
      </c>
      <c r="K178" s="155" t="s">
        <v>85</v>
      </c>
      <c r="L178" s="156" t="s">
        <v>99</v>
      </c>
      <c r="M178" s="155" t="s">
        <v>85</v>
      </c>
    </row>
    <row r="179" spans="1:13" x14ac:dyDescent="0.3">
      <c r="A179" s="157" t="s">
        <v>107</v>
      </c>
      <c r="B179" s="158">
        <v>1800</v>
      </c>
      <c r="C179" s="60">
        <f>IF(B179=0,"",B179*100/N94)</f>
        <v>31.762837480148228</v>
      </c>
      <c r="D179" s="158">
        <v>1888</v>
      </c>
      <c r="E179" s="60">
        <f>IF(D179=0,"",D179*100/O94)</f>
        <v>40.963332610110655</v>
      </c>
      <c r="F179" s="158">
        <v>838</v>
      </c>
      <c r="G179" s="60">
        <f>IF(F179=0,"",F179*100/P94)</f>
        <v>13.666014350945858</v>
      </c>
      <c r="H179" s="158">
        <v>864</v>
      </c>
      <c r="I179" s="60">
        <f>IF(H179=0,"",H179*100/Q94)</f>
        <v>13.795305764010857</v>
      </c>
      <c r="J179" s="158">
        <v>886</v>
      </c>
      <c r="K179" s="60">
        <f>IF(J179=0,"",J179*100/R94)</f>
        <v>14.088090316425506</v>
      </c>
      <c r="L179" s="158">
        <v>886</v>
      </c>
      <c r="M179" s="61">
        <f>IF(L179=0,"",L179*100/S94)</f>
        <v>13.941778127458694</v>
      </c>
    </row>
    <row r="180" spans="1:13" x14ac:dyDescent="0.3">
      <c r="A180" s="134" t="s">
        <v>108</v>
      </c>
      <c r="B180" s="159">
        <v>290</v>
      </c>
      <c r="C180" s="160">
        <f>IF(B180=0,"",B180*100/(B88+H88))</f>
        <v>5.3783382789317509</v>
      </c>
      <c r="D180" s="159">
        <v>329</v>
      </c>
      <c r="E180" s="160">
        <f>IF(D180=0,"",D180*100/(C88+I88))</f>
        <v>7.533776047629952</v>
      </c>
      <c r="F180" s="159">
        <v>25</v>
      </c>
      <c r="G180" s="160">
        <f>IF(F180=0,"",F180*100/(D88+J88))</f>
        <v>0.42618479372655982</v>
      </c>
      <c r="H180" s="159">
        <v>25</v>
      </c>
      <c r="I180" s="160">
        <f>IF(H180=0,"",H180*100/(E88+K88))</f>
        <v>0.42229729729729731</v>
      </c>
      <c r="J180" s="159">
        <v>25</v>
      </c>
      <c r="K180" s="160">
        <f>IF(J180=0,"",J180*100/(F88+L88))</f>
        <v>0.42052144659377627</v>
      </c>
      <c r="L180" s="159">
        <v>25</v>
      </c>
      <c r="M180" s="161">
        <f>IF(L180=0,"",L180*100/(G88+M88))</f>
        <v>0.41666666666666669</v>
      </c>
    </row>
    <row r="181" spans="1:13" x14ac:dyDescent="0.3">
      <c r="A181" s="134" t="s">
        <v>109</v>
      </c>
      <c r="B181" s="159">
        <v>102</v>
      </c>
      <c r="C181" s="160">
        <f>IF(B181=0,"",B181*100/(N88+B94+H94))</f>
        <v>37.090909090909093</v>
      </c>
      <c r="D181" s="159">
        <v>115</v>
      </c>
      <c r="E181" s="160">
        <f>IF(D181=0,"",D181*100/(O88+C94+I94))</f>
        <v>47.52066115702479</v>
      </c>
      <c r="F181" s="159">
        <v>101</v>
      </c>
      <c r="G181" s="160">
        <f>IF(F181=0,"",F181*100/(P88+D94+J94))</f>
        <v>37.969924812030072</v>
      </c>
      <c r="H181" s="159">
        <v>102</v>
      </c>
      <c r="I181" s="160">
        <f>IF(H181=0,"",H181*100/(Q88+E94+K94))</f>
        <v>29.737609329446062</v>
      </c>
      <c r="J181" s="159">
        <v>108</v>
      </c>
      <c r="K181" s="160">
        <f>IF(J181=0,"",J181*100/(R88+F94+L94))</f>
        <v>31.395348837209301</v>
      </c>
      <c r="L181" s="159">
        <v>108</v>
      </c>
      <c r="M181" s="161">
        <f>IF(L181=0,"",L181*100/(S88+G94+M94))</f>
        <v>30.422535211267604</v>
      </c>
    </row>
    <row r="182" spans="1:13" ht="33" x14ac:dyDescent="0.3">
      <c r="A182" s="162" t="s">
        <v>110</v>
      </c>
      <c r="B182" s="159">
        <v>750</v>
      </c>
      <c r="C182" s="160">
        <f>IF(B182=0,"",B182*100/N94)</f>
        <v>13.234515616728428</v>
      </c>
      <c r="D182" s="159">
        <v>844</v>
      </c>
      <c r="E182" s="160">
        <f>IF(D182=0,"",D182*100/O94)</f>
        <v>18.311998264265569</v>
      </c>
      <c r="F182" s="159">
        <v>1656</v>
      </c>
      <c r="G182" s="160">
        <f>IF(F182=0,"",F182*100/P94)</f>
        <v>27.00587084148728</v>
      </c>
      <c r="H182" s="159">
        <v>1626</v>
      </c>
      <c r="I182" s="160">
        <f>IF(H182=0,"",H182*100/Q94)</f>
        <v>25.961999041992655</v>
      </c>
      <c r="J182" s="159">
        <v>1716</v>
      </c>
      <c r="K182" s="160">
        <f>IF(J182=0,"",J182*100/R94)</f>
        <v>27.285737001113056</v>
      </c>
      <c r="L182" s="159">
        <v>1716</v>
      </c>
      <c r="M182" s="161">
        <f>IF(L182=0,"",L182*100/S94)</f>
        <v>27.002360346184108</v>
      </c>
    </row>
    <row r="183" spans="1:13" x14ac:dyDescent="0.3">
      <c r="A183" s="134" t="s">
        <v>111</v>
      </c>
      <c r="B183" s="163">
        <f>SUM(B179:B182)</f>
        <v>2942</v>
      </c>
      <c r="C183" s="427">
        <f>IF(B183=0,"",B183*100/N94)</f>
        <v>51.914593259220048</v>
      </c>
      <c r="D183" s="163">
        <f>SUM(D179:D182)</f>
        <v>3176</v>
      </c>
      <c r="E183" s="160">
        <f>IF(D183=0,"",D183*100/O94)</f>
        <v>68.908656975482756</v>
      </c>
      <c r="F183" s="163">
        <f>SUM(F179:F182)</f>
        <v>2620</v>
      </c>
      <c r="G183" s="160">
        <f>IF(F183=0,"",F183*100/P94)</f>
        <v>42.726679712981081</v>
      </c>
      <c r="H183" s="163">
        <f>SUM(H179:H182)</f>
        <v>2617</v>
      </c>
      <c r="I183" s="160">
        <f>IF(H183=0,"",H183*100/Q94)</f>
        <v>41.785087019000478</v>
      </c>
      <c r="J183" s="163">
        <f>SUM(J179:J182)</f>
        <v>2735</v>
      </c>
      <c r="K183" s="160">
        <f>IF(J183=0,"",J183*100/R94)</f>
        <v>43.488630942916203</v>
      </c>
      <c r="L183" s="163">
        <f>SUM(L179:L182)</f>
        <v>2735</v>
      </c>
      <c r="M183" s="161">
        <f>IF(L183=0,"",L183*100/S94)</f>
        <v>43.036978756884345</v>
      </c>
    </row>
    <row r="184" spans="1:13" x14ac:dyDescent="0.3">
      <c r="A184" s="134" t="s">
        <v>112</v>
      </c>
      <c r="B184" s="159">
        <v>4340</v>
      </c>
      <c r="C184" s="160">
        <f>IF(B184=0,"",B184*100/(B88+H88))</f>
        <v>80.489614243323444</v>
      </c>
      <c r="D184" s="159">
        <v>4137</v>
      </c>
      <c r="E184" s="160">
        <f>IF(D184=0,"",D184*100/(C88+I88))</f>
        <v>94.73322647126173</v>
      </c>
      <c r="F184" s="159">
        <v>4685</v>
      </c>
      <c r="G184" s="160">
        <f>IF(F184=0,"",F184*100/(D88+J88))</f>
        <v>79.867030344357318</v>
      </c>
      <c r="H184" s="159">
        <v>4697</v>
      </c>
      <c r="I184" s="160">
        <f>IF(H184=0,"",H184*100/(E88+K88))</f>
        <v>79.34121621621621</v>
      </c>
      <c r="J184" s="159">
        <v>4705</v>
      </c>
      <c r="K184" s="160">
        <f>IF(J184=0,"",J184*100/(F88+L88))</f>
        <v>79.142136248948702</v>
      </c>
      <c r="L184" s="159">
        <v>4705</v>
      </c>
      <c r="M184" s="161">
        <f>IF(L184=0,"",L184*100/(G88+M88))</f>
        <v>78.416666666666671</v>
      </c>
    </row>
    <row r="185" spans="1:13" x14ac:dyDescent="0.3">
      <c r="A185" s="146" t="s">
        <v>113</v>
      </c>
      <c r="B185" s="159">
        <v>13</v>
      </c>
      <c r="C185" s="297">
        <f>IFERROR(B185*100/N94,"")</f>
        <v>0.22939827068995941</v>
      </c>
      <c r="D185" s="159">
        <v>8</v>
      </c>
      <c r="E185" s="297">
        <f>IFERROR(D185*100/O94,"")</f>
        <v>0.17357344326318072</v>
      </c>
      <c r="F185" s="159">
        <v>24</v>
      </c>
      <c r="G185" s="297">
        <f>IFERROR(F185*100/P94,"")</f>
        <v>0.39138943248532287</v>
      </c>
      <c r="H185" s="159">
        <v>25</v>
      </c>
      <c r="I185" s="297">
        <f>IFERROR(H185*100/Q94,"")</f>
        <v>0.39916972696790676</v>
      </c>
      <c r="J185" s="159">
        <v>28</v>
      </c>
      <c r="K185" s="297">
        <f>IFERROR(J185*100/R94,"")</f>
        <v>0.44522181586897758</v>
      </c>
      <c r="L185" s="159">
        <v>28</v>
      </c>
      <c r="M185" s="298">
        <f>IFERROR(L185*100/S94,"")</f>
        <v>0.44059795436664045</v>
      </c>
    </row>
    <row r="186" spans="1:13" ht="33" x14ac:dyDescent="0.3">
      <c r="A186" s="146" t="s">
        <v>114</v>
      </c>
      <c r="B186" s="159">
        <v>12</v>
      </c>
      <c r="C186" s="160">
        <f>IFERROR(B186*100/B185,"")</f>
        <v>92.307692307692307</v>
      </c>
      <c r="D186" s="159">
        <v>8</v>
      </c>
      <c r="E186" s="160">
        <f>IFERROR(D186*100/D185,"")</f>
        <v>100</v>
      </c>
      <c r="F186" s="159">
        <v>24</v>
      </c>
      <c r="G186" s="160">
        <f>IFERROR(F186*100/F185,"")</f>
        <v>100</v>
      </c>
      <c r="H186" s="159">
        <v>25</v>
      </c>
      <c r="I186" s="160">
        <f>IFERROR(H186*100/H185,"")</f>
        <v>100</v>
      </c>
      <c r="J186" s="159">
        <v>28</v>
      </c>
      <c r="K186" s="160">
        <f>IFERROR(J186*100/J185,"")</f>
        <v>100</v>
      </c>
      <c r="L186" s="159">
        <v>28</v>
      </c>
      <c r="M186" s="161">
        <f>IFERROR(L186*100/L185,"")</f>
        <v>100</v>
      </c>
    </row>
    <row r="187" spans="1:13" x14ac:dyDescent="0.3">
      <c r="A187" s="146" t="s">
        <v>115</v>
      </c>
      <c r="B187" s="159">
        <v>32</v>
      </c>
      <c r="C187" s="297">
        <f>IFERROR(B187*100/N94,"")</f>
        <v>0.56467266631374624</v>
      </c>
      <c r="D187" s="159">
        <v>31</v>
      </c>
      <c r="E187" s="297">
        <f>IFERROR(D187*100/O94,"")</f>
        <v>0.67259709264482537</v>
      </c>
      <c r="F187" s="159">
        <v>51</v>
      </c>
      <c r="G187" s="297">
        <f>IFERROR(F187*100/P94,"")</f>
        <v>0.83170254403131116</v>
      </c>
      <c r="H187" s="159">
        <v>51</v>
      </c>
      <c r="I187" s="297">
        <f>IFERROR(H187*100/Q94,"")</f>
        <v>0.81430624301452981</v>
      </c>
      <c r="J187" s="159">
        <v>53</v>
      </c>
      <c r="K187" s="297">
        <f>IFERROR(J187*100/R94,"")</f>
        <v>0.84274129432342182</v>
      </c>
      <c r="L187" s="159">
        <v>53</v>
      </c>
      <c r="M187" s="298">
        <f>IFERROR(L187*100/S94,"")</f>
        <v>0.83398898505114083</v>
      </c>
    </row>
    <row r="188" spans="1:13" ht="33" x14ac:dyDescent="0.3">
      <c r="A188" s="146" t="s">
        <v>116</v>
      </c>
      <c r="B188" s="159">
        <v>32</v>
      </c>
      <c r="C188" s="160">
        <f>IFERROR(B188*100/B187,"")</f>
        <v>100</v>
      </c>
      <c r="D188" s="159">
        <v>31</v>
      </c>
      <c r="E188" s="160">
        <f>IFERROR(D188*100/D187,"")</f>
        <v>100</v>
      </c>
      <c r="F188" s="159">
        <v>51</v>
      </c>
      <c r="G188" s="160">
        <f>IFERROR(F188*100/F187,"")</f>
        <v>100</v>
      </c>
      <c r="H188" s="159">
        <v>51</v>
      </c>
      <c r="I188" s="160">
        <f>IFERROR(H188*100/H187,"")</f>
        <v>100</v>
      </c>
      <c r="J188" s="159">
        <v>53</v>
      </c>
      <c r="K188" s="160">
        <f>IFERROR(J188*100/J187,"")</f>
        <v>100</v>
      </c>
      <c r="L188" s="159">
        <v>53</v>
      </c>
      <c r="M188" s="161">
        <f>IFERROR(L188*100/L187,"")</f>
        <v>100</v>
      </c>
    </row>
    <row r="189" spans="1:13" x14ac:dyDescent="0.3">
      <c r="A189" s="100" t="s">
        <v>117</v>
      </c>
      <c r="B189" s="159">
        <v>1112</v>
      </c>
      <c r="C189" s="160">
        <f>IFERROR(B189*100/(N94),"")</f>
        <v>19.622375154402683</v>
      </c>
      <c r="D189" s="159">
        <v>336</v>
      </c>
      <c r="E189" s="160">
        <f>IFERROR(D189*100/(O94),"")</f>
        <v>7.2900846170535907</v>
      </c>
      <c r="F189" s="159">
        <v>1068</v>
      </c>
      <c r="G189" s="160">
        <f>IFERROR(F189*100/(P94),"")</f>
        <v>17.416829745596868</v>
      </c>
      <c r="H189" s="159">
        <v>1004</v>
      </c>
      <c r="I189" s="160">
        <f>IFERROR(H189*100/(Q94),"")</f>
        <v>16.030656235031135</v>
      </c>
      <c r="J189" s="159">
        <v>1009</v>
      </c>
      <c r="K189" s="160">
        <f>IFERROR(J189*100/(R94),"")</f>
        <v>16.043886150421372</v>
      </c>
      <c r="L189" s="159">
        <v>1009</v>
      </c>
      <c r="M189" s="161">
        <f>IFERROR(L189*100/(S94),"")</f>
        <v>15.877261998426436</v>
      </c>
    </row>
    <row r="190" spans="1:13" ht="33" x14ac:dyDescent="0.3">
      <c r="A190" s="146" t="s">
        <v>118</v>
      </c>
      <c r="B190" s="159">
        <v>231</v>
      </c>
      <c r="C190" s="160">
        <f>IFERROR(B190*100/B189,"")</f>
        <v>20.773381294964029</v>
      </c>
      <c r="D190" s="159">
        <v>102</v>
      </c>
      <c r="E190" s="160">
        <f>IFERROR(D190*100/D189,"")</f>
        <v>30.357142857142858</v>
      </c>
      <c r="F190" s="159">
        <v>245</v>
      </c>
      <c r="G190" s="160">
        <f>IFERROR(F190*100/F189,"")</f>
        <v>22.940074906367041</v>
      </c>
      <c r="H190" s="159">
        <v>250</v>
      </c>
      <c r="I190" s="160">
        <f>IFERROR(H190*100/H189,"")</f>
        <v>24.900398406374503</v>
      </c>
      <c r="J190" s="159">
        <v>255</v>
      </c>
      <c r="K190" s="160">
        <f>IFERROR(J190*100/J189,"")</f>
        <v>25.272547076313181</v>
      </c>
      <c r="L190" s="159">
        <v>255</v>
      </c>
      <c r="M190" s="161">
        <f>IFERROR(L190*100/L189,"")</f>
        <v>25.272547076313181</v>
      </c>
    </row>
    <row r="191" spans="1:13" ht="33" x14ac:dyDescent="0.3">
      <c r="A191" s="146" t="s">
        <v>119</v>
      </c>
      <c r="B191" s="159">
        <v>10</v>
      </c>
      <c r="C191" s="428">
        <f>IFERROR(B191*100/(B87+H87),"")</f>
        <v>100</v>
      </c>
      <c r="D191" s="159">
        <v>10</v>
      </c>
      <c r="E191" s="428">
        <f>IFERROR(D191*100/(B87+I87),"")</f>
        <v>100</v>
      </c>
      <c r="F191" s="159">
        <v>11</v>
      </c>
      <c r="G191" s="428">
        <f>IFERROR(F191*100/(D87+J87),"")</f>
        <v>100</v>
      </c>
      <c r="H191" s="159">
        <v>11</v>
      </c>
      <c r="I191" s="428">
        <f>IFERROR(H191*100/(E87+K87),"")</f>
        <v>100</v>
      </c>
      <c r="J191" s="159">
        <v>11</v>
      </c>
      <c r="K191" s="428">
        <f>IFERROR(J191*100/(F87+L87),"")</f>
        <v>100</v>
      </c>
      <c r="L191" s="159">
        <v>11</v>
      </c>
      <c r="M191" s="429">
        <f>IFERROR(L191*100/(G87+M87),"")</f>
        <v>100</v>
      </c>
    </row>
    <row r="192" spans="1:13" ht="33" x14ac:dyDescent="0.3">
      <c r="A192" s="146" t="s">
        <v>120</v>
      </c>
      <c r="B192" s="159">
        <v>10</v>
      </c>
      <c r="C192" s="428">
        <f>IFERROR(B192*100/(B87+H87),"")</f>
        <v>100</v>
      </c>
      <c r="D192" s="159">
        <v>10</v>
      </c>
      <c r="E192" s="428">
        <f>IFERROR(D192*100/(C87+I87),"")</f>
        <v>100</v>
      </c>
      <c r="F192" s="159">
        <v>11</v>
      </c>
      <c r="G192" s="428">
        <f>IFERROR(F192*100/(D87+J87),"")</f>
        <v>100</v>
      </c>
      <c r="H192" s="159">
        <v>11</v>
      </c>
      <c r="I192" s="428">
        <f>IFERROR(H192*100/(E87+K87),"")</f>
        <v>100</v>
      </c>
      <c r="J192" s="159">
        <v>11</v>
      </c>
      <c r="K192" s="428">
        <f>IFERROR(J192*100/(F87+L87),"")</f>
        <v>100</v>
      </c>
      <c r="L192" s="159">
        <v>11</v>
      </c>
      <c r="M192" s="429">
        <f>IFERROR(L192*100/(G87+M87),"")</f>
        <v>100</v>
      </c>
    </row>
    <row r="193" spans="1:28" x14ac:dyDescent="0.3">
      <c r="A193" s="146" t="s">
        <v>121</v>
      </c>
      <c r="B193" s="159">
        <v>10</v>
      </c>
      <c r="C193" s="160">
        <f>IFERROR(B193*100/N93,"")</f>
        <v>33.333333333333336</v>
      </c>
      <c r="D193" s="159">
        <v>10</v>
      </c>
      <c r="E193" s="160">
        <f>IFERROR(D193*100/O93,"")</f>
        <v>33.333333333333336</v>
      </c>
      <c r="F193" s="159">
        <v>10</v>
      </c>
      <c r="G193" s="160">
        <f>IFERROR(F193*100/P93,"")</f>
        <v>32.258064516129032</v>
      </c>
      <c r="H193" s="159">
        <v>10</v>
      </c>
      <c r="I193" s="160">
        <f>IFERROR(H193*100/Q93,"")</f>
        <v>32.258064516129032</v>
      </c>
      <c r="J193" s="159">
        <v>10</v>
      </c>
      <c r="K193" s="160">
        <f>IFERROR(J193*100/R93,"")</f>
        <v>32.258064516129032</v>
      </c>
      <c r="L193" s="159">
        <v>10</v>
      </c>
      <c r="M193" s="161">
        <f>IFERROR(L193*100/S93,"")</f>
        <v>32.258064516129032</v>
      </c>
    </row>
    <row r="194" spans="1:28" x14ac:dyDescent="0.3">
      <c r="A194" s="134" t="s">
        <v>122</v>
      </c>
      <c r="B194" s="159"/>
      <c r="C194" s="164">
        <f>IFERROR(B194*100/(B63+H63),"")</f>
        <v>0</v>
      </c>
      <c r="D194" s="159"/>
      <c r="E194" s="164">
        <f>IFERROR(D194*100/(C63+I63),"")</f>
        <v>0</v>
      </c>
      <c r="F194" s="159"/>
      <c r="G194" s="164">
        <f>IFERROR(F194*100/(D63+J63),"")</f>
        <v>0</v>
      </c>
      <c r="H194" s="159"/>
      <c r="I194" s="164">
        <f>IFERROR(H194*100/(E63+K63),"")</f>
        <v>0</v>
      </c>
      <c r="J194" s="159"/>
      <c r="K194" s="164">
        <f>IFERROR(J194*100/(F63+L63),"")</f>
        <v>0</v>
      </c>
      <c r="L194" s="159"/>
      <c r="M194" s="165">
        <f>IFERROR(L194*100/(G63+M63),"")</f>
        <v>0</v>
      </c>
      <c r="N194" s="166"/>
      <c r="O194" s="166"/>
      <c r="P194" s="166"/>
      <c r="Q194" s="166"/>
      <c r="R194" s="166"/>
      <c r="S194" s="166"/>
    </row>
    <row r="195" spans="1:28" ht="33" x14ac:dyDescent="0.3">
      <c r="A195" s="99" t="s">
        <v>123</v>
      </c>
      <c r="B195" s="159"/>
      <c r="C195" s="164">
        <f>IFERROR(B195*100/(B87+H87),"")</f>
        <v>0</v>
      </c>
      <c r="D195" s="159"/>
      <c r="E195" s="164">
        <f>IFERROR(D195*100/(C87+I87),"")</f>
        <v>0</v>
      </c>
      <c r="F195" s="159"/>
      <c r="G195" s="164">
        <f>IFERROR(F195*100/(D87+J87),"")</f>
        <v>0</v>
      </c>
      <c r="H195" s="159"/>
      <c r="I195" s="164">
        <f>IFERROR(H195*100/(E87+K87),"")</f>
        <v>0</v>
      </c>
      <c r="J195" s="159"/>
      <c r="K195" s="164">
        <f>IFERROR(J195*100/(F87+L87),"")</f>
        <v>0</v>
      </c>
      <c r="L195" s="159"/>
      <c r="M195" s="165">
        <f>IFERROR(L195*100/(G87+M87),"")</f>
        <v>0</v>
      </c>
      <c r="N195" s="166"/>
      <c r="O195" s="166"/>
      <c r="P195" s="166"/>
      <c r="Q195" s="166"/>
      <c r="R195" s="166"/>
      <c r="S195" s="166"/>
    </row>
    <row r="196" spans="1:28" x14ac:dyDescent="0.3">
      <c r="A196" s="167" t="s">
        <v>124</v>
      </c>
      <c r="B196" s="168"/>
      <c r="C196" s="42"/>
      <c r="D196" s="168"/>
      <c r="E196" s="42"/>
      <c r="F196" s="168"/>
      <c r="G196" s="42"/>
      <c r="H196" s="168"/>
      <c r="I196" s="42"/>
      <c r="J196" s="168"/>
      <c r="K196" s="42"/>
      <c r="L196" s="168"/>
      <c r="M196" s="43"/>
    </row>
    <row r="197" spans="1:28" s="172" customFormat="1" x14ac:dyDescent="0.3">
      <c r="A197" s="169" t="s">
        <v>125</v>
      </c>
      <c r="B197" s="169"/>
      <c r="C197" s="169"/>
      <c r="D197" s="169"/>
      <c r="E197" s="169"/>
      <c r="F197" s="169"/>
      <c r="G197" s="169"/>
      <c r="H197" s="169"/>
      <c r="I197" s="169"/>
      <c r="J197" s="169"/>
      <c r="K197" s="169"/>
      <c r="L197" s="169"/>
      <c r="M197" s="169"/>
      <c r="N197" s="1"/>
      <c r="O197" s="1"/>
      <c r="P197" s="1"/>
      <c r="Q197" s="1"/>
      <c r="R197" s="1"/>
      <c r="S197" s="1"/>
      <c r="T197" s="1"/>
      <c r="U197" s="1"/>
      <c r="V197" s="170"/>
      <c r="W197" s="170"/>
      <c r="X197" s="170"/>
      <c r="Y197" s="170"/>
      <c r="Z197" s="170"/>
      <c r="AA197" s="171"/>
    </row>
    <row r="198" spans="1:28" s="173" customFormat="1" ht="16.5" customHeight="1" x14ac:dyDescent="0.3">
      <c r="A198" s="166" t="s">
        <v>126</v>
      </c>
      <c r="B198" s="166"/>
      <c r="C198" s="166"/>
      <c r="D198" s="166"/>
      <c r="E198" s="166"/>
      <c r="F198" s="166"/>
      <c r="G198" s="166"/>
      <c r="H198" s="166"/>
      <c r="I198" s="166"/>
      <c r="J198" s="166"/>
      <c r="K198" s="166"/>
      <c r="L198" s="166"/>
      <c r="M198" s="166"/>
      <c r="N198" s="166"/>
      <c r="O198" s="166"/>
      <c r="P198" s="1"/>
      <c r="Q198" s="1"/>
      <c r="R198" s="1"/>
      <c r="S198" s="1"/>
      <c r="T198" s="1"/>
      <c r="U198" s="1"/>
      <c r="V198" s="1"/>
      <c r="W198" s="1"/>
      <c r="X198" s="170"/>
      <c r="Y198" s="170"/>
      <c r="Z198" s="170"/>
      <c r="AA198" s="170"/>
      <c r="AB198" s="170"/>
    </row>
    <row r="199" spans="1:28" s="173" customFormat="1" x14ac:dyDescent="0.2">
      <c r="A199" s="174" t="s">
        <v>50</v>
      </c>
      <c r="B199" s="175"/>
      <c r="C199" s="176"/>
      <c r="D199" s="176"/>
      <c r="E199" s="176"/>
      <c r="F199" s="176"/>
      <c r="G199" s="176"/>
      <c r="H199" s="176"/>
      <c r="I199" s="176"/>
      <c r="J199" s="176"/>
      <c r="K199" s="176"/>
      <c r="L199" s="176"/>
      <c r="M199" s="176"/>
      <c r="N199" s="176"/>
      <c r="O199" s="176"/>
      <c r="P199" s="176"/>
      <c r="Q199" s="176"/>
      <c r="R199" s="176"/>
    </row>
    <row r="200" spans="1:28" x14ac:dyDescent="0.3">
      <c r="A200" s="118"/>
      <c r="B200" s="177"/>
      <c r="C200" s="45"/>
      <c r="D200" s="45"/>
      <c r="E200" s="45"/>
      <c r="F200" s="45"/>
      <c r="G200" s="45"/>
      <c r="H200" s="45"/>
      <c r="I200" s="45"/>
      <c r="J200" s="45"/>
      <c r="K200" s="45"/>
      <c r="L200" s="45"/>
      <c r="M200" s="45"/>
      <c r="N200" s="45"/>
      <c r="O200" s="45"/>
      <c r="P200" s="45"/>
      <c r="Q200" s="45"/>
      <c r="R200" s="45"/>
    </row>
    <row r="201" spans="1:28" s="66" customFormat="1" x14ac:dyDescent="0.3">
      <c r="A201" s="178" t="s">
        <v>127</v>
      </c>
      <c r="B201" s="178"/>
      <c r="C201" s="178"/>
      <c r="D201" s="178"/>
      <c r="E201" s="178"/>
      <c r="F201" s="178"/>
      <c r="G201" s="178"/>
      <c r="H201" s="178"/>
      <c r="I201" s="178"/>
      <c r="J201" s="178"/>
      <c r="K201" s="178"/>
      <c r="L201" s="178"/>
      <c r="M201" s="178"/>
      <c r="U201" s="1"/>
    </row>
    <row r="202" spans="1:28" s="66" customFormat="1" x14ac:dyDescent="0.3">
      <c r="A202" s="357" t="s">
        <v>98</v>
      </c>
      <c r="B202" s="348">
        <v>2013</v>
      </c>
      <c r="C202" s="350"/>
      <c r="D202" s="348">
        <v>2014</v>
      </c>
      <c r="E202" s="350"/>
      <c r="F202" s="357">
        <v>2015</v>
      </c>
      <c r="G202" s="357"/>
      <c r="H202" s="348">
        <v>2016</v>
      </c>
      <c r="I202" s="350"/>
      <c r="J202" s="348">
        <v>2017</v>
      </c>
      <c r="K202" s="350"/>
      <c r="L202" s="348">
        <v>2018</v>
      </c>
      <c r="M202" s="350"/>
      <c r="U202" s="1"/>
    </row>
    <row r="203" spans="1:28" s="66" customFormat="1" x14ac:dyDescent="0.3">
      <c r="A203" s="353"/>
      <c r="B203" s="179" t="s">
        <v>128</v>
      </c>
      <c r="C203" s="179" t="s">
        <v>85</v>
      </c>
      <c r="D203" s="179" t="s">
        <v>128</v>
      </c>
      <c r="E203" s="179" t="s">
        <v>85</v>
      </c>
      <c r="F203" s="179" t="s">
        <v>128</v>
      </c>
      <c r="G203" s="179" t="s">
        <v>85</v>
      </c>
      <c r="H203" s="179" t="s">
        <v>128</v>
      </c>
      <c r="I203" s="179" t="s">
        <v>85</v>
      </c>
      <c r="J203" s="179" t="s">
        <v>128</v>
      </c>
      <c r="K203" s="179" t="s">
        <v>85</v>
      </c>
      <c r="L203" s="179" t="s">
        <v>128</v>
      </c>
      <c r="M203" s="179" t="s">
        <v>85</v>
      </c>
      <c r="U203" s="1"/>
    </row>
    <row r="204" spans="1:28" s="66" customFormat="1" x14ac:dyDescent="0.3">
      <c r="A204" s="180" t="s">
        <v>129</v>
      </c>
      <c r="B204" s="181">
        <v>4</v>
      </c>
      <c r="C204" s="182">
        <f>IF(B204=0,"",B204*100/H63)</f>
        <v>44.444444444444443</v>
      </c>
      <c r="D204" s="181">
        <v>4</v>
      </c>
      <c r="E204" s="182">
        <f>IF(D204=0,"",D204*100/I63)</f>
        <v>44.444444444444443</v>
      </c>
      <c r="F204" s="183">
        <v>4</v>
      </c>
      <c r="G204" s="182">
        <f>IF(F204=0,"",F204*100/J63)</f>
        <v>40</v>
      </c>
      <c r="H204" s="181">
        <v>4</v>
      </c>
      <c r="I204" s="182">
        <f>IF(H204=0,"",H204*100/K63)</f>
        <v>40</v>
      </c>
      <c r="J204" s="181">
        <v>4</v>
      </c>
      <c r="K204" s="182">
        <f>IF(J204=0,"",J204*100/L63)</f>
        <v>40</v>
      </c>
      <c r="L204" s="181">
        <v>4</v>
      </c>
      <c r="M204" s="184">
        <f>IF(L204=0,"",L204*100/M63)</f>
        <v>40</v>
      </c>
      <c r="N204" s="185"/>
      <c r="O204" s="185"/>
      <c r="P204" s="185"/>
      <c r="Q204" s="185"/>
      <c r="R204" s="185"/>
      <c r="S204" s="185"/>
      <c r="U204" s="1"/>
    </row>
    <row r="205" spans="1:28" s="66" customFormat="1" x14ac:dyDescent="0.3">
      <c r="A205" s="99" t="s">
        <v>130</v>
      </c>
      <c r="B205" s="129">
        <v>459</v>
      </c>
      <c r="C205" s="129"/>
      <c r="D205" s="129">
        <v>800</v>
      </c>
      <c r="E205" s="129"/>
      <c r="F205" s="129">
        <v>987</v>
      </c>
      <c r="G205" s="129"/>
      <c r="H205" s="129">
        <v>1000</v>
      </c>
      <c r="I205" s="129"/>
      <c r="J205" s="129">
        <v>1200</v>
      </c>
      <c r="K205" s="129"/>
      <c r="L205" s="129">
        <v>1300</v>
      </c>
      <c r="M205" s="186"/>
      <c r="N205" s="185"/>
      <c r="O205" s="185"/>
      <c r="P205" s="185"/>
      <c r="Q205" s="185"/>
      <c r="R205" s="185"/>
      <c r="S205" s="185"/>
      <c r="U205" s="1"/>
    </row>
    <row r="206" spans="1:28" s="66" customFormat="1" x14ac:dyDescent="0.3">
      <c r="A206" s="99" t="s">
        <v>131</v>
      </c>
      <c r="B206" s="187">
        <v>245</v>
      </c>
      <c r="C206" s="130">
        <f>IF(B206=0,"",B206*100/B205)</f>
        <v>53.376906318082789</v>
      </c>
      <c r="D206" s="187">
        <v>450</v>
      </c>
      <c r="E206" s="130">
        <f>IF(D206=0,"",D206*100/D205)</f>
        <v>56.25</v>
      </c>
      <c r="F206" s="188">
        <v>685</v>
      </c>
      <c r="G206" s="130">
        <f>IF(F206=0,"",F206*100/F205)</f>
        <v>69.40222897669706</v>
      </c>
      <c r="H206" s="187">
        <v>700</v>
      </c>
      <c r="I206" s="130">
        <f>IF(H206=0,"",H206*100/H205)</f>
        <v>70</v>
      </c>
      <c r="J206" s="187">
        <v>800</v>
      </c>
      <c r="K206" s="130">
        <f>IF(J206=0,"",J206*100/J205)</f>
        <v>66.666666666666671</v>
      </c>
      <c r="L206" s="187">
        <v>900</v>
      </c>
      <c r="M206" s="132">
        <f>IF(L206=0,"",L206*100/L205)</f>
        <v>69.230769230769226</v>
      </c>
      <c r="N206" s="185"/>
      <c r="O206" s="185"/>
      <c r="P206" s="185"/>
      <c r="Q206" s="185"/>
      <c r="R206" s="185"/>
      <c r="S206" s="185"/>
      <c r="U206" s="1"/>
    </row>
    <row r="207" spans="1:28" s="66" customFormat="1" ht="33" x14ac:dyDescent="0.3">
      <c r="A207" s="136" t="s">
        <v>132</v>
      </c>
      <c r="B207" s="187">
        <v>200</v>
      </c>
      <c r="C207" s="130">
        <f>+IFERROR(B207*100/B206,"")</f>
        <v>81.632653061224488</v>
      </c>
      <c r="D207" s="187">
        <v>400</v>
      </c>
      <c r="E207" s="130">
        <f>+IFERROR(D207*100/D206,"")</f>
        <v>88.888888888888886</v>
      </c>
      <c r="F207" s="188">
        <v>586</v>
      </c>
      <c r="G207" s="130">
        <f>+IFERROR(F207*100/F206,"")</f>
        <v>85.547445255474457</v>
      </c>
      <c r="H207" s="187">
        <v>590</v>
      </c>
      <c r="I207" s="130">
        <f>+IFERROR(H207*100/H206,"")</f>
        <v>84.285714285714292</v>
      </c>
      <c r="J207" s="187">
        <v>600</v>
      </c>
      <c r="K207" s="130">
        <f>+IFERROR(J207*100/J206,"")</f>
        <v>75</v>
      </c>
      <c r="L207" s="187">
        <v>630</v>
      </c>
      <c r="M207" s="132">
        <f>+IFERROR(L207*100/L206,"")</f>
        <v>70</v>
      </c>
      <c r="N207" s="185"/>
      <c r="O207" s="185"/>
      <c r="P207" s="185"/>
      <c r="Q207" s="185"/>
      <c r="R207" s="185"/>
      <c r="S207" s="185"/>
      <c r="U207" s="1"/>
    </row>
    <row r="208" spans="1:28" s="66" customFormat="1" ht="33" x14ac:dyDescent="0.3">
      <c r="A208" s="136" t="s">
        <v>133</v>
      </c>
      <c r="B208" s="187">
        <v>45</v>
      </c>
      <c r="C208" s="130">
        <f>+IFERROR(B208*100/B206,"")</f>
        <v>18.367346938775512</v>
      </c>
      <c r="D208" s="187">
        <v>50</v>
      </c>
      <c r="E208" s="130">
        <f>+IFERROR(D208*100/D206,"")</f>
        <v>11.111111111111111</v>
      </c>
      <c r="F208" s="188">
        <v>99</v>
      </c>
      <c r="G208" s="130">
        <f>+IFERROR(F208*100/F206,"")</f>
        <v>14.452554744525548</v>
      </c>
      <c r="H208" s="187">
        <v>100</v>
      </c>
      <c r="I208" s="130">
        <f>+IFERROR(H208*100/H206,"")</f>
        <v>14.285714285714286</v>
      </c>
      <c r="J208" s="187">
        <v>120</v>
      </c>
      <c r="K208" s="130">
        <f>+IFERROR(J208*100/J206,"")</f>
        <v>15</v>
      </c>
      <c r="L208" s="187">
        <v>130</v>
      </c>
      <c r="M208" s="132">
        <f>+IFERROR(L208*100/L206,"")</f>
        <v>14.444444444444445</v>
      </c>
      <c r="N208" s="185"/>
      <c r="O208" s="185"/>
      <c r="P208" s="185"/>
      <c r="Q208" s="185"/>
      <c r="R208" s="185"/>
      <c r="S208" s="185"/>
      <c r="U208" s="1"/>
    </row>
    <row r="209" spans="1:21" s="66" customFormat="1" x14ac:dyDescent="0.3">
      <c r="A209" s="99" t="s">
        <v>134</v>
      </c>
      <c r="B209" s="187">
        <v>0</v>
      </c>
      <c r="C209" s="130" t="str">
        <f>IF(B209=0,"",B209*100/B63)</f>
        <v/>
      </c>
      <c r="D209" s="187">
        <v>0</v>
      </c>
      <c r="E209" s="130" t="str">
        <f>IF(D209=0,"",D209*100/C63)</f>
        <v/>
      </c>
      <c r="F209" s="188">
        <v>0</v>
      </c>
      <c r="G209" s="130" t="str">
        <f>IF(F209=0,"",F209*100/D63)</f>
        <v/>
      </c>
      <c r="H209" s="187">
        <v>0</v>
      </c>
      <c r="I209" s="130" t="str">
        <f>IF(H209=0,"",H209*100/E63)</f>
        <v/>
      </c>
      <c r="J209" s="187">
        <v>0</v>
      </c>
      <c r="K209" s="130" t="str">
        <f>IF(J209=0,"",J209*100/F63)</f>
        <v/>
      </c>
      <c r="L209" s="187">
        <v>0</v>
      </c>
      <c r="M209" s="132" t="str">
        <f>IF(L209=0,"",L209*100/G63)</f>
        <v/>
      </c>
      <c r="N209" s="185"/>
      <c r="O209" s="185"/>
      <c r="P209" s="185"/>
      <c r="Q209" s="185"/>
      <c r="R209" s="185"/>
      <c r="S209" s="185"/>
      <c r="U209" s="1"/>
    </row>
    <row r="210" spans="1:21" s="66" customFormat="1" x14ac:dyDescent="0.3">
      <c r="A210" s="99" t="s">
        <v>135</v>
      </c>
      <c r="B210" s="129">
        <v>0</v>
      </c>
      <c r="C210" s="129"/>
      <c r="D210" s="129">
        <v>0</v>
      </c>
      <c r="E210" s="129"/>
      <c r="F210" s="129">
        <v>0</v>
      </c>
      <c r="G210" s="129"/>
      <c r="H210" s="129">
        <v>0</v>
      </c>
      <c r="I210" s="129"/>
      <c r="J210" s="129">
        <v>0</v>
      </c>
      <c r="K210" s="17"/>
      <c r="L210" s="129">
        <v>0</v>
      </c>
      <c r="M210" s="186"/>
      <c r="N210" s="185"/>
      <c r="O210" s="185"/>
      <c r="P210" s="185"/>
      <c r="Q210" s="185"/>
      <c r="R210" s="185"/>
      <c r="S210" s="185"/>
      <c r="U210" s="1"/>
    </row>
    <row r="211" spans="1:21" s="66" customFormat="1" x14ac:dyDescent="0.3">
      <c r="A211" s="99" t="s">
        <v>136</v>
      </c>
      <c r="B211" s="187">
        <v>0</v>
      </c>
      <c r="C211" s="130" t="str">
        <f>IF(B211=0,"",B211*100/B210)</f>
        <v/>
      </c>
      <c r="D211" s="187">
        <v>0</v>
      </c>
      <c r="E211" s="130" t="str">
        <f>IF(D211=0,"",D211*100/D210)</f>
        <v/>
      </c>
      <c r="F211" s="188">
        <v>0</v>
      </c>
      <c r="G211" s="130" t="str">
        <f>IF(F211=0,"",F211*100/F210)</f>
        <v/>
      </c>
      <c r="H211" s="187">
        <v>0</v>
      </c>
      <c r="I211" s="130" t="str">
        <f>IF(H211=0,"",H211*100/H210)</f>
        <v/>
      </c>
      <c r="J211" s="187">
        <v>0</v>
      </c>
      <c r="K211" s="130" t="str">
        <f>IF(J211=0,"",J211*100/J210)</f>
        <v/>
      </c>
      <c r="L211" s="187">
        <v>0</v>
      </c>
      <c r="M211" s="132" t="str">
        <f>IF(L211=0,"",L211*100/L210)</f>
        <v/>
      </c>
      <c r="N211" s="185"/>
      <c r="O211" s="185"/>
      <c r="P211" s="185"/>
      <c r="Q211" s="185"/>
      <c r="R211" s="185"/>
      <c r="S211" s="185"/>
      <c r="U211" s="1"/>
    </row>
    <row r="212" spans="1:21" s="66" customFormat="1" ht="33" x14ac:dyDescent="0.3">
      <c r="A212" s="136" t="s">
        <v>137</v>
      </c>
      <c r="B212" s="187">
        <v>0</v>
      </c>
      <c r="C212" s="130" t="str">
        <f>+IFERROR(B212*100/B211,"")</f>
        <v/>
      </c>
      <c r="D212" s="187">
        <v>0</v>
      </c>
      <c r="E212" s="130" t="str">
        <f>+IFERROR(D212*100/D211,"")</f>
        <v/>
      </c>
      <c r="F212" s="188">
        <v>0</v>
      </c>
      <c r="G212" s="130" t="str">
        <f>+IFERROR(F212*100/F211,"")</f>
        <v/>
      </c>
      <c r="H212" s="187">
        <v>0</v>
      </c>
      <c r="I212" s="130" t="str">
        <f>+IFERROR(H212*100/H211,"")</f>
        <v/>
      </c>
      <c r="J212" s="187">
        <v>0</v>
      </c>
      <c r="K212" s="130" t="str">
        <f>+IFERROR(J212*100/J211,"")</f>
        <v/>
      </c>
      <c r="L212" s="187">
        <v>0</v>
      </c>
      <c r="M212" s="132" t="str">
        <f>+IFERROR(L212*100/L211,"")</f>
        <v/>
      </c>
      <c r="N212" s="185"/>
      <c r="O212" s="185"/>
      <c r="P212" s="185"/>
      <c r="Q212" s="185"/>
      <c r="R212" s="185"/>
      <c r="S212" s="185"/>
      <c r="U212" s="1"/>
    </row>
    <row r="213" spans="1:21" s="66" customFormat="1" ht="33" x14ac:dyDescent="0.3">
      <c r="A213" s="136" t="s">
        <v>138</v>
      </c>
      <c r="B213" s="187">
        <v>0</v>
      </c>
      <c r="C213" s="130" t="str">
        <f>+IFERROR(B213*100/B211,"")</f>
        <v/>
      </c>
      <c r="D213" s="187">
        <v>0</v>
      </c>
      <c r="E213" s="130" t="str">
        <f>+IFERROR(D213*100/D211,"")</f>
        <v/>
      </c>
      <c r="F213" s="188">
        <v>0</v>
      </c>
      <c r="G213" s="130" t="str">
        <f>+IFERROR(F213*100/F211,"")</f>
        <v/>
      </c>
      <c r="H213" s="187">
        <v>0</v>
      </c>
      <c r="I213" s="130" t="str">
        <f>+IFERROR(H213*100/H211,"")</f>
        <v/>
      </c>
      <c r="J213" s="187">
        <v>0</v>
      </c>
      <c r="K213" s="130" t="str">
        <f>+IFERROR(J213*100/J211,"")</f>
        <v/>
      </c>
      <c r="L213" s="187">
        <v>0</v>
      </c>
      <c r="M213" s="132" t="str">
        <f>+IFERROR(L213*100/L211,"")</f>
        <v/>
      </c>
      <c r="N213" s="185"/>
      <c r="O213" s="185"/>
      <c r="P213" s="185"/>
      <c r="Q213" s="185"/>
      <c r="R213" s="185"/>
      <c r="S213" s="185"/>
      <c r="U213" s="1"/>
    </row>
    <row r="214" spans="1:21" s="66" customFormat="1" ht="33" x14ac:dyDescent="0.3">
      <c r="A214" s="136" t="s">
        <v>139</v>
      </c>
      <c r="B214" s="189"/>
      <c r="C214" s="130">
        <f>+IFERROR(B214*100/H63,"")</f>
        <v>0</v>
      </c>
      <c r="D214" s="187"/>
      <c r="E214" s="130">
        <f>+IFERROR(D214*100/I63,"")</f>
        <v>0</v>
      </c>
      <c r="F214" s="188"/>
      <c r="G214" s="130">
        <f>+IFERROR(F214*100/J63,"")</f>
        <v>0</v>
      </c>
      <c r="H214" s="187"/>
      <c r="I214" s="130">
        <f>+IFERROR(H214*100/K63,"")</f>
        <v>0</v>
      </c>
      <c r="J214" s="187"/>
      <c r="K214" s="130">
        <f>+IFERROR(J214*100/L63,"")</f>
        <v>0</v>
      </c>
      <c r="L214" s="187"/>
      <c r="M214" s="132">
        <f>+IFERROR(L214*100/M63,"")</f>
        <v>0</v>
      </c>
      <c r="N214" s="185"/>
      <c r="O214" s="185"/>
      <c r="P214" s="185"/>
      <c r="Q214" s="185"/>
      <c r="R214" s="185"/>
      <c r="S214" s="185"/>
      <c r="U214" s="1"/>
    </row>
    <row r="215" spans="1:21" s="66" customFormat="1" ht="33" x14ac:dyDescent="0.3">
      <c r="A215" s="136" t="s">
        <v>140</v>
      </c>
      <c r="B215" s="189"/>
      <c r="C215" s="130">
        <f>+IFERROR(B215*100/H63,"")</f>
        <v>0</v>
      </c>
      <c r="D215" s="187"/>
      <c r="E215" s="130">
        <f>+IFERROR(D215*100/I63,"")</f>
        <v>0</v>
      </c>
      <c r="F215" s="188"/>
      <c r="G215" s="130">
        <f>+IFERROR(F215*100/J63,"")</f>
        <v>0</v>
      </c>
      <c r="H215" s="187"/>
      <c r="I215" s="130">
        <f>+IFERROR(H215*100/K63,"")</f>
        <v>0</v>
      </c>
      <c r="J215" s="187"/>
      <c r="K215" s="130">
        <f>+IFERROR(J215*100/L63,"")</f>
        <v>0</v>
      </c>
      <c r="L215" s="187"/>
      <c r="M215" s="132">
        <f>+IFERROR(L215*100/M63,"")</f>
        <v>0</v>
      </c>
      <c r="N215" s="185"/>
      <c r="O215" s="185"/>
      <c r="P215" s="185"/>
      <c r="Q215" s="185"/>
      <c r="R215" s="185"/>
      <c r="S215" s="185"/>
      <c r="U215" s="1"/>
    </row>
    <row r="216" spans="1:21" s="66" customFormat="1" ht="33" x14ac:dyDescent="0.3">
      <c r="A216" s="136" t="s">
        <v>141</v>
      </c>
      <c r="B216" s="187">
        <v>2</v>
      </c>
      <c r="C216" s="130">
        <f>IFERROR(B216*100/(B63+H63),"")</f>
        <v>22.222222222222221</v>
      </c>
      <c r="D216" s="187"/>
      <c r="E216" s="130">
        <f>IFERROR(D216*100/(C63+I63),"")</f>
        <v>0</v>
      </c>
      <c r="F216" s="188">
        <v>3</v>
      </c>
      <c r="G216" s="130">
        <f>IFERROR(F216*100/(D63+J63),"")</f>
        <v>30</v>
      </c>
      <c r="H216" s="187">
        <v>4</v>
      </c>
      <c r="I216" s="130">
        <f>IFERROR(H216*100/(K63+E63),"")</f>
        <v>40</v>
      </c>
      <c r="J216" s="187">
        <v>1</v>
      </c>
      <c r="K216" s="130">
        <f>IFERROR(J216*100/(F63+L63),"")</f>
        <v>10</v>
      </c>
      <c r="L216" s="187">
        <v>1</v>
      </c>
      <c r="M216" s="132">
        <f>IFERROR(L216*100/(G63+M63),"")</f>
        <v>10</v>
      </c>
      <c r="N216" s="185"/>
      <c r="O216" s="185"/>
      <c r="P216" s="185"/>
      <c r="Q216" s="185"/>
      <c r="R216" s="185"/>
      <c r="S216" s="185"/>
      <c r="U216" s="1"/>
    </row>
    <row r="217" spans="1:21" s="66" customFormat="1" ht="33" x14ac:dyDescent="0.3">
      <c r="A217" s="136" t="s">
        <v>142</v>
      </c>
      <c r="B217" s="187">
        <v>2</v>
      </c>
      <c r="C217" s="130">
        <f>IFERROR(B217*100/(N63+B69+H69),"")</f>
        <v>20</v>
      </c>
      <c r="D217" s="187"/>
      <c r="E217" s="130">
        <f>IFERROR(D217*100/(O63+C69+I69),"")</f>
        <v>0</v>
      </c>
      <c r="F217" s="188"/>
      <c r="G217" s="130">
        <f>IFERROR(F217*100/(P63+D69+J69),"")</f>
        <v>0</v>
      </c>
      <c r="H217" s="187">
        <v>3</v>
      </c>
      <c r="I217" s="130">
        <f>IFERROR(H217*100/(Q63+E69+K69),"")</f>
        <v>30</v>
      </c>
      <c r="J217" s="187">
        <v>5</v>
      </c>
      <c r="K217" s="130">
        <f>IFERROR(J217*100/(R63+F69+L69),"")</f>
        <v>50</v>
      </c>
      <c r="L217" s="187">
        <v>5</v>
      </c>
      <c r="M217" s="132">
        <f>IFERROR(L217*100/(S63+G69+M69),"")</f>
        <v>50</v>
      </c>
      <c r="N217" s="185"/>
      <c r="O217" s="185"/>
      <c r="P217" s="185"/>
      <c r="Q217" s="185"/>
      <c r="R217" s="185"/>
      <c r="S217" s="185"/>
      <c r="U217" s="1"/>
    </row>
    <row r="218" spans="1:21" s="66" customFormat="1" x14ac:dyDescent="0.2">
      <c r="A218" s="136" t="s">
        <v>143</v>
      </c>
      <c r="B218" s="187"/>
      <c r="C218" s="130">
        <f>+IFERROR(B218*100/N69,"")</f>
        <v>0</v>
      </c>
      <c r="D218" s="187"/>
      <c r="E218" s="130">
        <f>+IFERROR(D218*100/O69,"")</f>
        <v>0</v>
      </c>
      <c r="F218" s="188">
        <v>4</v>
      </c>
      <c r="G218" s="130">
        <f>+IFERROR(F218*100/P69,"")</f>
        <v>20</v>
      </c>
      <c r="H218" s="187">
        <v>4</v>
      </c>
      <c r="I218" s="130">
        <f>+IFERROR(H218*100/Q69,"")</f>
        <v>20</v>
      </c>
      <c r="J218" s="187">
        <v>1</v>
      </c>
      <c r="K218" s="130">
        <f>+IFERROR(J218*100/R69,"")</f>
        <v>5</v>
      </c>
      <c r="L218" s="187">
        <v>1</v>
      </c>
      <c r="M218" s="132">
        <f>+IFERROR(L218*100/S69,"")</f>
        <v>5</v>
      </c>
      <c r="N218" s="185"/>
      <c r="O218" s="185"/>
      <c r="P218" s="185"/>
      <c r="Q218" s="185"/>
      <c r="R218" s="185"/>
      <c r="S218" s="185"/>
    </row>
    <row r="219" spans="1:21" s="66" customFormat="1" ht="33" x14ac:dyDescent="0.2">
      <c r="A219" s="136" t="s">
        <v>144</v>
      </c>
      <c r="B219" s="187">
        <v>0</v>
      </c>
      <c r="C219" s="299">
        <f>+IFERROR(B219*100/($B$63+$H$63),"")</f>
        <v>0</v>
      </c>
      <c r="D219" s="187">
        <v>0</v>
      </c>
      <c r="E219" s="299">
        <f>+IFERROR(D219*100/($C$63+$I$63),"")</f>
        <v>0</v>
      </c>
      <c r="F219" s="188">
        <v>0</v>
      </c>
      <c r="G219" s="130">
        <f>+IFERROR(F219*100/($D$63+$J$63),"")</f>
        <v>0</v>
      </c>
      <c r="H219" s="187">
        <v>0</v>
      </c>
      <c r="I219" s="130">
        <f>+IFERROR(H219*100/($E$63+$K$63),"")</f>
        <v>0</v>
      </c>
      <c r="J219" s="187">
        <v>0</v>
      </c>
      <c r="K219" s="130">
        <f>+IFERROR(J219*100/($F$63+$L$63),"")</f>
        <v>0</v>
      </c>
      <c r="L219" s="187">
        <v>0</v>
      </c>
      <c r="M219" s="132">
        <f>+IFERROR(L219*100/($G$63+$M$63),"")</f>
        <v>0</v>
      </c>
      <c r="N219" s="185"/>
      <c r="O219" s="185"/>
      <c r="P219" s="185"/>
      <c r="Q219" s="185"/>
      <c r="R219" s="185"/>
      <c r="S219" s="185"/>
    </row>
    <row r="220" spans="1:21" s="66" customFormat="1" ht="33" x14ac:dyDescent="0.2">
      <c r="A220" s="136" t="s">
        <v>145</v>
      </c>
      <c r="B220" s="187">
        <v>6</v>
      </c>
      <c r="C220" s="299">
        <f>+IFERROR(B220*100/($B$63+$H$63),"")</f>
        <v>66.666666666666671</v>
      </c>
      <c r="D220" s="187">
        <v>6</v>
      </c>
      <c r="E220" s="299">
        <f>+IFERROR(D220*100/($C$63+$I$63),"")</f>
        <v>66.666666666666671</v>
      </c>
      <c r="F220" s="188">
        <v>6</v>
      </c>
      <c r="G220" s="130">
        <f>+IFERROR(F220*100/($D$63+$J$63),"")</f>
        <v>60</v>
      </c>
      <c r="H220" s="187">
        <v>7</v>
      </c>
      <c r="I220" s="130">
        <f>+IFERROR(H220*100/($E$63+$K$63),"")</f>
        <v>70</v>
      </c>
      <c r="J220" s="187">
        <v>10</v>
      </c>
      <c r="K220" s="130">
        <f>+IFERROR(J220*100/($F$63+$L$63),"")</f>
        <v>100</v>
      </c>
      <c r="L220" s="187">
        <v>10</v>
      </c>
      <c r="M220" s="132">
        <f>+IFERROR(L220*100/($G$63+$M$63),"")</f>
        <v>100</v>
      </c>
      <c r="N220" s="185"/>
      <c r="O220" s="185"/>
      <c r="P220" s="185"/>
      <c r="Q220" s="185"/>
      <c r="R220" s="185"/>
      <c r="S220" s="185"/>
    </row>
    <row r="221" spans="1:21" s="66" customFormat="1" x14ac:dyDescent="0.2">
      <c r="A221" s="136" t="s">
        <v>146</v>
      </c>
      <c r="B221" s="187">
        <v>10</v>
      </c>
      <c r="C221" s="130">
        <f>+IFERROR(B221*100/$N$93,"")</f>
        <v>33.333333333333336</v>
      </c>
      <c r="D221" s="187">
        <v>10</v>
      </c>
      <c r="E221" s="130">
        <f>+IFERROR(D221*100/$O$93,"")</f>
        <v>33.333333333333336</v>
      </c>
      <c r="F221" s="188">
        <v>11</v>
      </c>
      <c r="G221" s="130">
        <f>+IFERROR(F221*100/$P$93,"")</f>
        <v>35.483870967741936</v>
      </c>
      <c r="H221" s="187">
        <v>11</v>
      </c>
      <c r="I221" s="130">
        <f>+IFERROR(H221*100/$Q$93,"")</f>
        <v>35.483870967741936</v>
      </c>
      <c r="J221" s="187">
        <v>11</v>
      </c>
      <c r="K221" s="130">
        <f>+IFERROR(J221*100/$R$93,"")</f>
        <v>35.483870967741936</v>
      </c>
      <c r="L221" s="187">
        <v>11</v>
      </c>
      <c r="M221" s="132">
        <f>+IFERROR(L221*100/$S$93,"")</f>
        <v>35.483870967741936</v>
      </c>
      <c r="N221" s="185"/>
      <c r="O221" s="185"/>
      <c r="P221" s="185"/>
      <c r="Q221" s="185"/>
      <c r="R221" s="185"/>
      <c r="S221" s="185"/>
    </row>
    <row r="222" spans="1:21" s="66" customFormat="1" ht="33" x14ac:dyDescent="0.2">
      <c r="A222" s="136" t="s">
        <v>147</v>
      </c>
      <c r="B222" s="187">
        <v>10</v>
      </c>
      <c r="C222" s="130">
        <f>+IFERROR(B222*100/$N$93,"")</f>
        <v>33.333333333333336</v>
      </c>
      <c r="D222" s="187">
        <v>10</v>
      </c>
      <c r="E222" s="130">
        <f>+IFERROR(D222*100/$O$93,"")</f>
        <v>33.333333333333336</v>
      </c>
      <c r="F222" s="188">
        <v>11</v>
      </c>
      <c r="G222" s="130">
        <f>+IFERROR(F222*100/$P$93,"")</f>
        <v>35.483870967741936</v>
      </c>
      <c r="H222" s="187">
        <v>11</v>
      </c>
      <c r="I222" s="130">
        <f>+IFERROR(H222*100/$Q$93,"")</f>
        <v>35.483870967741936</v>
      </c>
      <c r="J222" s="187">
        <v>11</v>
      </c>
      <c r="K222" s="130">
        <f>+IFERROR(J222*100/$R$93,"")</f>
        <v>35.483870967741936</v>
      </c>
      <c r="L222" s="187">
        <v>11</v>
      </c>
      <c r="M222" s="132">
        <f>+IFERROR(L222*100/$S$93,"")</f>
        <v>35.483870967741936</v>
      </c>
      <c r="N222" s="185"/>
      <c r="O222" s="185"/>
      <c r="P222" s="185"/>
      <c r="Q222" s="185"/>
      <c r="R222" s="185"/>
      <c r="S222" s="185"/>
    </row>
    <row r="223" spans="1:21" s="66" customFormat="1" ht="33" x14ac:dyDescent="0.2">
      <c r="A223" s="136" t="s">
        <v>148</v>
      </c>
      <c r="B223" s="187">
        <v>8</v>
      </c>
      <c r="C223" s="130">
        <f>+IFERROR(B223*100/$N$93,"")</f>
        <v>26.666666666666668</v>
      </c>
      <c r="D223" s="187">
        <v>8</v>
      </c>
      <c r="E223" s="130">
        <f>+IFERROR(D223*100/$O$93,"")</f>
        <v>26.666666666666668</v>
      </c>
      <c r="F223" s="188">
        <v>8</v>
      </c>
      <c r="G223" s="130">
        <f>+IFERROR(F223*100/$P$93,"")</f>
        <v>25.806451612903224</v>
      </c>
      <c r="H223" s="187">
        <v>8</v>
      </c>
      <c r="I223" s="130">
        <f>+IFERROR(H223*100/$Q$93,"")</f>
        <v>25.806451612903224</v>
      </c>
      <c r="J223" s="187">
        <v>8</v>
      </c>
      <c r="K223" s="130">
        <f>+IFERROR(J223*100/$R$93,"")</f>
        <v>25.806451612903224</v>
      </c>
      <c r="L223" s="187">
        <v>8</v>
      </c>
      <c r="M223" s="132">
        <f>+IFERROR(L223*100/$S$93,"")</f>
        <v>25.806451612903224</v>
      </c>
      <c r="N223" s="185"/>
      <c r="O223" s="185"/>
      <c r="P223" s="185"/>
      <c r="Q223" s="185"/>
      <c r="R223" s="185"/>
      <c r="S223" s="185"/>
    </row>
    <row r="224" spans="1:21" s="66" customFormat="1" ht="33" x14ac:dyDescent="0.2">
      <c r="A224" s="190" t="s">
        <v>149</v>
      </c>
      <c r="B224" s="187"/>
      <c r="C224" s="130" t="str">
        <f>IF(B224=0,"",B224*100/(B63+H63))</f>
        <v/>
      </c>
      <c r="D224" s="187"/>
      <c r="E224" s="130" t="str">
        <f>IF(D224=0,"",D224*100/(C63+I63))</f>
        <v/>
      </c>
      <c r="F224" s="188"/>
      <c r="G224" s="130" t="str">
        <f>IF(F224=0,"",F224*100/(D63+J63))</f>
        <v/>
      </c>
      <c r="H224" s="187"/>
      <c r="I224" s="130" t="str">
        <f>IF(H224=0,"",H224*100/(E63+K63))</f>
        <v/>
      </c>
      <c r="J224" s="187"/>
      <c r="K224" s="130" t="str">
        <f>IF(J224=0,"",J224*100/(F63+L63))</f>
        <v/>
      </c>
      <c r="L224" s="187"/>
      <c r="M224" s="132" t="str">
        <f>IF(L224=0,"",L224*100/(G63+M63))</f>
        <v/>
      </c>
      <c r="N224" s="166"/>
      <c r="O224" s="166"/>
      <c r="P224" s="166"/>
      <c r="Q224" s="166"/>
      <c r="R224" s="166"/>
      <c r="S224" s="166"/>
    </row>
    <row r="225" spans="1:31" s="66" customFormat="1" ht="49.5" x14ac:dyDescent="0.2">
      <c r="A225" s="167" t="s">
        <v>150</v>
      </c>
      <c r="B225" s="191"/>
      <c r="C225" s="139" t="str">
        <f>IF(B225=0,"",B225*100/(B63+H63))</f>
        <v/>
      </c>
      <c r="D225" s="191"/>
      <c r="E225" s="139" t="str">
        <f>IF(D225=0,"",D225*100/(C63+I63))</f>
        <v/>
      </c>
      <c r="F225" s="192"/>
      <c r="G225" s="139" t="str">
        <f>IF(F225=0,"",F225*100/(D63+J63))</f>
        <v/>
      </c>
      <c r="H225" s="191"/>
      <c r="I225" s="139" t="str">
        <f>IF(H225=0,"",H225*100/(E63+K63))</f>
        <v/>
      </c>
      <c r="J225" s="191"/>
      <c r="K225" s="139" t="str">
        <f>IF(J225=0,"",J225*100/(F63+L63))</f>
        <v/>
      </c>
      <c r="L225" s="191"/>
      <c r="M225" s="140" t="str">
        <f>IF(L225=0,"",L225*100/(G63+M63))</f>
        <v/>
      </c>
      <c r="N225" s="166"/>
      <c r="O225" s="166"/>
      <c r="P225" s="166"/>
      <c r="Q225" s="166"/>
      <c r="R225" s="166"/>
      <c r="S225" s="166"/>
    </row>
    <row r="226" spans="1:31" s="66" customFormat="1" x14ac:dyDescent="0.2">
      <c r="A226" s="193"/>
      <c r="B226" s="193"/>
      <c r="C226" s="194"/>
      <c r="D226" s="194"/>
      <c r="E226" s="194"/>
      <c r="F226" s="194"/>
      <c r="G226" s="194"/>
      <c r="H226" s="194"/>
      <c r="I226" s="194"/>
      <c r="J226" s="194"/>
      <c r="K226" s="194"/>
      <c r="L226" s="194"/>
      <c r="M226" s="194"/>
      <c r="N226" s="194"/>
      <c r="O226" s="194"/>
      <c r="P226" s="194"/>
      <c r="Q226" s="194"/>
      <c r="R226" s="194"/>
      <c r="S226" s="195"/>
      <c r="T226" s="195"/>
      <c r="U226" s="195"/>
      <c r="V226" s="195"/>
      <c r="W226" s="195"/>
      <c r="X226" s="195"/>
      <c r="Y226" s="195"/>
      <c r="Z226" s="195"/>
      <c r="AA226" s="195"/>
      <c r="AB226" s="195"/>
      <c r="AC226" s="195"/>
      <c r="AD226" s="195"/>
      <c r="AE226" s="195"/>
    </row>
    <row r="227" spans="1:31" s="66" customFormat="1" x14ac:dyDescent="0.2">
      <c r="A227" s="178" t="s">
        <v>127</v>
      </c>
      <c r="B227" s="178"/>
      <c r="C227" s="178"/>
      <c r="D227" s="178"/>
      <c r="E227" s="178"/>
      <c r="F227" s="178"/>
      <c r="G227" s="178"/>
      <c r="H227" s="178"/>
      <c r="I227" s="178"/>
      <c r="J227" s="178"/>
      <c r="K227" s="178"/>
      <c r="L227" s="178"/>
      <c r="M227" s="178"/>
      <c r="N227" s="178"/>
      <c r="O227" s="178"/>
      <c r="P227" s="178"/>
      <c r="Q227" s="178"/>
      <c r="R227" s="178"/>
      <c r="S227" s="178"/>
    </row>
    <row r="228" spans="1:31" s="66" customFormat="1" x14ac:dyDescent="0.2">
      <c r="A228" s="353" t="s">
        <v>151</v>
      </c>
      <c r="B228" s="348">
        <v>2013</v>
      </c>
      <c r="C228" s="349"/>
      <c r="D228" s="350"/>
      <c r="E228" s="348">
        <v>2014</v>
      </c>
      <c r="F228" s="349"/>
      <c r="G228" s="350"/>
      <c r="H228" s="351">
        <v>2015</v>
      </c>
      <c r="I228" s="356"/>
      <c r="J228" s="356"/>
      <c r="K228" s="351">
        <v>2016</v>
      </c>
      <c r="L228" s="356"/>
      <c r="M228" s="356"/>
      <c r="N228" s="348">
        <v>2017</v>
      </c>
      <c r="O228" s="349"/>
      <c r="P228" s="350"/>
      <c r="Q228" s="348">
        <v>2018</v>
      </c>
      <c r="R228" s="349"/>
      <c r="S228" s="350"/>
    </row>
    <row r="229" spans="1:31" s="66" customFormat="1" x14ac:dyDescent="0.2">
      <c r="A229" s="354"/>
      <c r="B229" s="179" t="s">
        <v>152</v>
      </c>
      <c r="C229" s="351" t="s">
        <v>153</v>
      </c>
      <c r="D229" s="352"/>
      <c r="E229" s="179" t="s">
        <v>152</v>
      </c>
      <c r="F229" s="351" t="s">
        <v>153</v>
      </c>
      <c r="G229" s="352"/>
      <c r="H229" s="179" t="s">
        <v>152</v>
      </c>
      <c r="I229" s="351" t="s">
        <v>153</v>
      </c>
      <c r="J229" s="352"/>
      <c r="K229" s="179" t="s">
        <v>152</v>
      </c>
      <c r="L229" s="351" t="s">
        <v>153</v>
      </c>
      <c r="M229" s="352"/>
      <c r="N229" s="179" t="s">
        <v>152</v>
      </c>
      <c r="O229" s="351" t="s">
        <v>153</v>
      </c>
      <c r="P229" s="352"/>
      <c r="Q229" s="179" t="s">
        <v>152</v>
      </c>
      <c r="R229" s="351" t="s">
        <v>153</v>
      </c>
      <c r="S229" s="352"/>
    </row>
    <row r="230" spans="1:31" s="66" customFormat="1" x14ac:dyDescent="0.2">
      <c r="A230" s="355"/>
      <c r="B230" s="179" t="s">
        <v>84</v>
      </c>
      <c r="C230" s="179" t="s">
        <v>84</v>
      </c>
      <c r="D230" s="179" t="s">
        <v>85</v>
      </c>
      <c r="E230" s="179" t="s">
        <v>84</v>
      </c>
      <c r="F230" s="179" t="s">
        <v>84</v>
      </c>
      <c r="G230" s="179" t="s">
        <v>85</v>
      </c>
      <c r="H230" s="179" t="s">
        <v>84</v>
      </c>
      <c r="I230" s="179" t="s">
        <v>84</v>
      </c>
      <c r="J230" s="179" t="s">
        <v>85</v>
      </c>
      <c r="K230" s="179" t="s">
        <v>84</v>
      </c>
      <c r="L230" s="179" t="s">
        <v>84</v>
      </c>
      <c r="M230" s="179" t="s">
        <v>85</v>
      </c>
      <c r="N230" s="179" t="s">
        <v>84</v>
      </c>
      <c r="O230" s="179" t="s">
        <v>84</v>
      </c>
      <c r="P230" s="179" t="s">
        <v>85</v>
      </c>
      <c r="Q230" s="179" t="s">
        <v>84</v>
      </c>
      <c r="R230" s="179" t="s">
        <v>84</v>
      </c>
      <c r="S230" s="179" t="s">
        <v>85</v>
      </c>
    </row>
    <row r="231" spans="1:31" s="198" customFormat="1" ht="33" x14ac:dyDescent="0.2">
      <c r="A231" s="123" t="s">
        <v>154</v>
      </c>
      <c r="B231" s="196"/>
      <c r="C231" s="197"/>
      <c r="D231" s="182" t="str">
        <f t="shared" ref="D231:D249" si="26">IF(C231=0,"",C231*100/B231)</f>
        <v/>
      </c>
      <c r="E231" s="196"/>
      <c r="F231" s="197"/>
      <c r="G231" s="182" t="str">
        <f t="shared" ref="G231:G249" si="27">IF(F231=0,"",F231*100/E231)</f>
        <v/>
      </c>
      <c r="H231" s="196"/>
      <c r="I231" s="197"/>
      <c r="J231" s="182" t="str">
        <f t="shared" ref="J231:J249" si="28">IF(I231=0,"",I231*100/H231)</f>
        <v/>
      </c>
      <c r="K231" s="196"/>
      <c r="L231" s="197"/>
      <c r="M231" s="182" t="str">
        <f t="shared" ref="M231:M249" si="29">IF(L231=0,"",L231*100/K231)</f>
        <v/>
      </c>
      <c r="N231" s="196"/>
      <c r="O231" s="197"/>
      <c r="P231" s="182" t="str">
        <f t="shared" ref="P231:P249" si="30">IF(O231=0,"",O231*100/N231)</f>
        <v/>
      </c>
      <c r="Q231" s="196"/>
      <c r="R231" s="197"/>
      <c r="S231" s="184" t="str">
        <f t="shared" ref="S231:S249" si="31">IF(R231=0,"",R231*100/Q231)</f>
        <v/>
      </c>
    </row>
    <row r="232" spans="1:31" s="198" customFormat="1" ht="33" x14ac:dyDescent="0.2">
      <c r="A232" s="123" t="s">
        <v>155</v>
      </c>
      <c r="B232" s="199"/>
      <c r="C232" s="200"/>
      <c r="D232" s="130" t="str">
        <f t="shared" si="26"/>
        <v/>
      </c>
      <c r="E232" s="199"/>
      <c r="F232" s="200"/>
      <c r="G232" s="130" t="str">
        <f t="shared" si="27"/>
        <v/>
      </c>
      <c r="H232" s="199"/>
      <c r="I232" s="200"/>
      <c r="J232" s="130" t="str">
        <f t="shared" si="28"/>
        <v/>
      </c>
      <c r="K232" s="199"/>
      <c r="L232" s="200"/>
      <c r="M232" s="130" t="str">
        <f t="shared" si="29"/>
        <v/>
      </c>
      <c r="N232" s="199"/>
      <c r="O232" s="200"/>
      <c r="P232" s="130" t="str">
        <f t="shared" si="30"/>
        <v/>
      </c>
      <c r="Q232" s="199"/>
      <c r="R232" s="200"/>
      <c r="S232" s="132" t="str">
        <f t="shared" si="31"/>
        <v/>
      </c>
    </row>
    <row r="233" spans="1:31" s="66" customFormat="1" ht="33" x14ac:dyDescent="0.2">
      <c r="A233" s="146" t="s">
        <v>156</v>
      </c>
      <c r="B233" s="199"/>
      <c r="C233" s="187"/>
      <c r="D233" s="130" t="str">
        <f t="shared" si="26"/>
        <v/>
      </c>
      <c r="E233" s="199"/>
      <c r="F233" s="187"/>
      <c r="G233" s="130" t="str">
        <f t="shared" si="27"/>
        <v/>
      </c>
      <c r="H233" s="199"/>
      <c r="I233" s="187"/>
      <c r="J233" s="130" t="str">
        <f t="shared" si="28"/>
        <v/>
      </c>
      <c r="K233" s="199"/>
      <c r="L233" s="187"/>
      <c r="M233" s="130" t="str">
        <f t="shared" si="29"/>
        <v/>
      </c>
      <c r="N233" s="199"/>
      <c r="O233" s="187"/>
      <c r="P233" s="130" t="str">
        <f t="shared" si="30"/>
        <v/>
      </c>
      <c r="Q233" s="199"/>
      <c r="R233" s="187"/>
      <c r="S233" s="132" t="str">
        <f t="shared" si="31"/>
        <v/>
      </c>
    </row>
    <row r="234" spans="1:31" s="66" customFormat="1" ht="33" x14ac:dyDescent="0.2">
      <c r="A234" s="146" t="s">
        <v>157</v>
      </c>
      <c r="B234" s="199"/>
      <c r="C234" s="187"/>
      <c r="D234" s="130" t="str">
        <f t="shared" si="26"/>
        <v/>
      </c>
      <c r="E234" s="199"/>
      <c r="F234" s="187"/>
      <c r="G234" s="130" t="str">
        <f t="shared" si="27"/>
        <v/>
      </c>
      <c r="H234" s="199"/>
      <c r="I234" s="187"/>
      <c r="J234" s="130" t="str">
        <f t="shared" si="28"/>
        <v/>
      </c>
      <c r="K234" s="199"/>
      <c r="L234" s="187"/>
      <c r="M234" s="130" t="str">
        <f t="shared" si="29"/>
        <v/>
      </c>
      <c r="N234" s="199"/>
      <c r="O234" s="187"/>
      <c r="P234" s="130" t="str">
        <f t="shared" si="30"/>
        <v/>
      </c>
      <c r="Q234" s="199"/>
      <c r="R234" s="187"/>
      <c r="S234" s="132" t="str">
        <f t="shared" si="31"/>
        <v/>
      </c>
    </row>
    <row r="235" spans="1:31" s="66" customFormat="1" ht="33" x14ac:dyDescent="0.2">
      <c r="A235" s="146" t="s">
        <v>158</v>
      </c>
      <c r="B235" s="201" t="str">
        <f>IF(C233=0,"",(C233+C234))</f>
        <v/>
      </c>
      <c r="D235" s="130" t="e">
        <f>IF(C243=0,"",C243*100/B235)</f>
        <v>#VALUE!</v>
      </c>
      <c r="E235" s="201" t="str">
        <f>IF(F233=0,"",(F233+F234))</f>
        <v/>
      </c>
      <c r="G235" s="130" t="e">
        <f>IF(F243=0,"",F243*100/E235)</f>
        <v>#VALUE!</v>
      </c>
      <c r="H235" s="201" t="str">
        <f>IF(I233=0,"",(I233+I234))</f>
        <v/>
      </c>
      <c r="J235" s="130" t="e">
        <f>IF(I243=0,"",I243*100/H235)</f>
        <v>#VALUE!</v>
      </c>
      <c r="K235" s="201" t="str">
        <f>IF(L233=0,"",(L233+L234))</f>
        <v/>
      </c>
      <c r="M235" s="130" t="e">
        <f>IF(L243=0,"",L243*100/K235)</f>
        <v>#VALUE!</v>
      </c>
      <c r="N235" s="201" t="str">
        <f>IF(O233=0,"",(O233+O234))</f>
        <v/>
      </c>
      <c r="P235" s="130" t="e">
        <f>IF(O243=0,"",O243*100/N235)</f>
        <v>#VALUE!</v>
      </c>
      <c r="Q235" s="201" t="str">
        <f>IF(R233=0,"",(R233+R234))</f>
        <v/>
      </c>
      <c r="R235" s="187"/>
      <c r="S235" s="132" t="str">
        <f t="shared" si="31"/>
        <v/>
      </c>
    </row>
    <row r="236" spans="1:31" s="66" customFormat="1" ht="33" x14ac:dyDescent="0.2">
      <c r="A236" s="146" t="s">
        <v>159</v>
      </c>
      <c r="B236" s="201" t="str">
        <f>IF(C233=0,"",C233)</f>
        <v/>
      </c>
      <c r="D236" s="130" t="e">
        <f>IF(C244=0,"",C244*100/B236)</f>
        <v>#VALUE!</v>
      </c>
      <c r="E236" s="201" t="str">
        <f>IF(F233=0,"",F233)</f>
        <v/>
      </c>
      <c r="G236" s="130" t="e">
        <f>IF(F244=0,"",F244*100/E236)</f>
        <v>#VALUE!</v>
      </c>
      <c r="H236" s="201" t="str">
        <f>IF(I233=0,"",I233)</f>
        <v/>
      </c>
      <c r="J236" s="130" t="e">
        <f>IF(I244=0,"",I244*100/H236)</f>
        <v>#VALUE!</v>
      </c>
      <c r="K236" s="201" t="str">
        <f>IF(L233=0,"",L233)</f>
        <v/>
      </c>
      <c r="M236" s="130" t="e">
        <f>IF(L244=0,"",L244*100/K236)</f>
        <v>#VALUE!</v>
      </c>
      <c r="N236" s="201" t="str">
        <f>IF(O233=0,"",O233)</f>
        <v/>
      </c>
      <c r="P236" s="130" t="e">
        <f>IF(O244=0,"",O244*100/N236)</f>
        <v>#VALUE!</v>
      </c>
      <c r="Q236" s="201" t="str">
        <f>IF(R233=0,"",R233)</f>
        <v/>
      </c>
      <c r="R236" s="187"/>
      <c r="S236" s="132" t="str">
        <f t="shared" si="31"/>
        <v/>
      </c>
    </row>
    <row r="237" spans="1:31" s="66" customFormat="1" ht="33" x14ac:dyDescent="0.2">
      <c r="A237" s="146" t="s">
        <v>160</v>
      </c>
      <c r="B237" s="201" t="str">
        <f>IF(C234=0,"",C234)</f>
        <v/>
      </c>
      <c r="D237" s="130" t="str">
        <f>IF(C245=0,"",C245*100/B237)</f>
        <v/>
      </c>
      <c r="E237" s="201" t="str">
        <f>IF(F234=0,"",F234)</f>
        <v/>
      </c>
      <c r="G237" s="130" t="str">
        <f>IF(F245=0,"",F245*100/E237)</f>
        <v/>
      </c>
      <c r="H237" s="201" t="str">
        <f>IF(I234=0,"",I234)</f>
        <v/>
      </c>
      <c r="J237" s="130" t="str">
        <f>IF(I245=0,"",I245*100/H237)</f>
        <v/>
      </c>
      <c r="K237" s="201" t="str">
        <f>IF(L234=0,"",L234)</f>
        <v/>
      </c>
      <c r="M237" s="130" t="str">
        <f>IF(L245=0,"",L245*100/K237)</f>
        <v/>
      </c>
      <c r="N237" s="201" t="str">
        <f>IF(O234=0,"",O234)</f>
        <v/>
      </c>
      <c r="P237" s="130" t="str">
        <f>IF(O245=0,"",O245*100/N237)</f>
        <v/>
      </c>
      <c r="Q237" s="201" t="str">
        <f>IF(R234=0,"",R234)</f>
        <v/>
      </c>
      <c r="R237" s="187"/>
      <c r="S237" s="132" t="str">
        <f t="shared" si="31"/>
        <v/>
      </c>
    </row>
    <row r="238" spans="1:31" s="66" customFormat="1" ht="48" customHeight="1" x14ac:dyDescent="0.2">
      <c r="A238" s="146" t="s">
        <v>161</v>
      </c>
      <c r="B238" s="201">
        <f>IF(C244=0,"",(C244+C245))</f>
        <v>29</v>
      </c>
      <c r="D238" s="130">
        <f>IF(C246=0,"",C246*100/B238)</f>
        <v>6.8965517241379306</v>
      </c>
      <c r="E238" s="201">
        <f>IF(F244=0,"",(F244+F245))</f>
        <v>25</v>
      </c>
      <c r="G238" s="130">
        <f>IF(F246=0,"",F246*100/E238)</f>
        <v>32</v>
      </c>
      <c r="H238" s="201">
        <f>IF(I244=0,"",(I244+I245))</f>
        <v>28</v>
      </c>
      <c r="J238" s="130">
        <f>IF(I246=0,"",I246*100/H238)</f>
        <v>135.71428571428572</v>
      </c>
      <c r="K238" s="201">
        <f>IF(L244=0,"",(L244+L245))</f>
        <v>48</v>
      </c>
      <c r="M238" s="130">
        <f>IF(L246=0,"",L246*100/K238)</f>
        <v>79.166666666666671</v>
      </c>
      <c r="N238" s="201">
        <f>IF(O244=0,"",(O244+O245))</f>
        <v>50</v>
      </c>
      <c r="P238" s="130">
        <f>IF(O246=0,"",O246*100/N238)</f>
        <v>78</v>
      </c>
      <c r="Q238" s="201" t="str">
        <f>IF(R236=0,"",(R236+R237))</f>
        <v/>
      </c>
      <c r="R238" s="187"/>
      <c r="S238" s="132" t="str">
        <f t="shared" si="31"/>
        <v/>
      </c>
    </row>
    <row r="239" spans="1:31" s="66" customFormat="1" ht="33" x14ac:dyDescent="0.2">
      <c r="A239" s="113" t="s">
        <v>162</v>
      </c>
      <c r="B239" s="196">
        <v>307</v>
      </c>
      <c r="C239" s="197">
        <v>244</v>
      </c>
      <c r="D239" s="182">
        <f t="shared" ref="D239:D242" si="32">IF(C239=0,"",C239*100/B239)</f>
        <v>79.478827361563518</v>
      </c>
      <c r="E239" s="196">
        <v>427</v>
      </c>
      <c r="F239" s="197">
        <v>344</v>
      </c>
      <c r="G239" s="182">
        <f t="shared" ref="G239:G242" si="33">IF(F239=0,"",F239*100/E239)</f>
        <v>80.562060889929739</v>
      </c>
      <c r="H239" s="196">
        <v>458</v>
      </c>
      <c r="I239" s="197">
        <v>366</v>
      </c>
      <c r="J239" s="182">
        <f t="shared" ref="J239:J242" si="34">IF(I239=0,"",I239*100/H239)</f>
        <v>79.91266375545851</v>
      </c>
      <c r="K239" s="196">
        <v>338</v>
      </c>
      <c r="L239" s="197">
        <v>272</v>
      </c>
      <c r="M239" s="182">
        <f t="shared" ref="M239:M242" si="35">IF(L239=0,"",L239*100/K239)</f>
        <v>80.473372781065095</v>
      </c>
      <c r="N239" s="196">
        <v>458</v>
      </c>
      <c r="O239" s="197">
        <v>373</v>
      </c>
      <c r="P239" s="182">
        <f t="shared" ref="P239:P242" si="36">IF(O239=0,"",O239*100/N239)</f>
        <v>81.441048034934497</v>
      </c>
      <c r="Q239" s="196">
        <v>600</v>
      </c>
      <c r="R239" s="197">
        <v>373</v>
      </c>
      <c r="S239" s="132">
        <f t="shared" si="31"/>
        <v>62.166666666666664</v>
      </c>
    </row>
    <row r="240" spans="1:31" s="66" customFormat="1" ht="33" x14ac:dyDescent="0.2">
      <c r="A240" s="113" t="s">
        <v>163</v>
      </c>
      <c r="B240" s="199">
        <v>0</v>
      </c>
      <c r="C240" s="200">
        <v>0</v>
      </c>
      <c r="D240" s="130" t="str">
        <f t="shared" si="32"/>
        <v/>
      </c>
      <c r="E240" s="199">
        <v>0</v>
      </c>
      <c r="F240" s="200">
        <v>0</v>
      </c>
      <c r="G240" s="130" t="str">
        <f t="shared" si="33"/>
        <v/>
      </c>
      <c r="H240" s="199">
        <v>0</v>
      </c>
      <c r="I240" s="200">
        <v>0</v>
      </c>
      <c r="J240" s="130" t="str">
        <f t="shared" si="34"/>
        <v/>
      </c>
      <c r="K240" s="199">
        <v>0</v>
      </c>
      <c r="L240" s="200">
        <v>0</v>
      </c>
      <c r="M240" s="130" t="str">
        <f t="shared" si="35"/>
        <v/>
      </c>
      <c r="N240" s="199">
        <v>0</v>
      </c>
      <c r="O240" s="200">
        <v>0</v>
      </c>
      <c r="P240" s="130" t="str">
        <f t="shared" si="36"/>
        <v/>
      </c>
      <c r="Q240" s="199">
        <v>0</v>
      </c>
      <c r="R240" s="200">
        <v>0</v>
      </c>
      <c r="S240" s="132" t="str">
        <f t="shared" si="31"/>
        <v/>
      </c>
    </row>
    <row r="241" spans="1:31" s="66" customFormat="1" ht="33" x14ac:dyDescent="0.2">
      <c r="A241" s="146" t="s">
        <v>164</v>
      </c>
      <c r="B241" s="199">
        <v>900</v>
      </c>
      <c r="C241" s="187">
        <v>590</v>
      </c>
      <c r="D241" s="130">
        <f t="shared" si="32"/>
        <v>65.555555555555557</v>
      </c>
      <c r="E241" s="199">
        <v>970</v>
      </c>
      <c r="F241" s="187">
        <v>600</v>
      </c>
      <c r="G241" s="130">
        <f t="shared" si="33"/>
        <v>61.855670103092784</v>
      </c>
      <c r="H241" s="199">
        <v>1028</v>
      </c>
      <c r="I241" s="187">
        <v>645</v>
      </c>
      <c r="J241" s="130">
        <f t="shared" si="34"/>
        <v>62.7431906614786</v>
      </c>
      <c r="K241" s="199">
        <v>1102</v>
      </c>
      <c r="L241" s="187">
        <v>842</v>
      </c>
      <c r="M241" s="130">
        <f t="shared" si="35"/>
        <v>76.40653357531761</v>
      </c>
      <c r="N241" s="199">
        <v>1197</v>
      </c>
      <c r="O241" s="187">
        <v>952</v>
      </c>
      <c r="P241" s="130">
        <f t="shared" si="36"/>
        <v>79.532163742690059</v>
      </c>
      <c r="Q241" s="199">
        <v>1180</v>
      </c>
      <c r="R241" s="187">
        <v>952</v>
      </c>
      <c r="S241" s="132">
        <f t="shared" si="31"/>
        <v>80.677966101694921</v>
      </c>
    </row>
    <row r="242" spans="1:31" s="66" customFormat="1" ht="33" x14ac:dyDescent="0.2">
      <c r="A242" s="146" t="s">
        <v>165</v>
      </c>
      <c r="B242" s="199">
        <v>0</v>
      </c>
      <c r="C242" s="187">
        <v>0</v>
      </c>
      <c r="D242" s="130" t="str">
        <f t="shared" si="32"/>
        <v/>
      </c>
      <c r="E242" s="199">
        <v>0</v>
      </c>
      <c r="F242" s="187">
        <v>0</v>
      </c>
      <c r="G242" s="130" t="str">
        <f t="shared" si="33"/>
        <v/>
      </c>
      <c r="H242" s="199">
        <v>0</v>
      </c>
      <c r="I242" s="187">
        <v>0</v>
      </c>
      <c r="J242" s="130" t="str">
        <f t="shared" si="34"/>
        <v/>
      </c>
      <c r="K242" s="199">
        <v>0</v>
      </c>
      <c r="L242" s="187">
        <v>0</v>
      </c>
      <c r="M242" s="130" t="str">
        <f t="shared" si="35"/>
        <v/>
      </c>
      <c r="N242" s="199">
        <v>0</v>
      </c>
      <c r="O242" s="187">
        <v>0</v>
      </c>
      <c r="P242" s="130" t="str">
        <f t="shared" si="36"/>
        <v/>
      </c>
      <c r="Q242" s="199">
        <v>0</v>
      </c>
      <c r="R242" s="187">
        <v>0</v>
      </c>
      <c r="S242" s="132" t="str">
        <f t="shared" si="31"/>
        <v/>
      </c>
    </row>
    <row r="243" spans="1:31" s="66" customFormat="1" ht="33" x14ac:dyDescent="0.2">
      <c r="A243" s="99" t="s">
        <v>166</v>
      </c>
      <c r="B243" s="201">
        <f>IF(C241=0,"",(C241+C242))</f>
        <v>590</v>
      </c>
      <c r="C243" s="196">
        <v>105</v>
      </c>
      <c r="D243" s="130">
        <f>IF(C243=0,"",C243*100/B243)</f>
        <v>17.796610169491526</v>
      </c>
      <c r="E243" s="201">
        <f>IF(F241=0,"",(F241+F242))</f>
        <v>600</v>
      </c>
      <c r="F243" s="187">
        <v>59</v>
      </c>
      <c r="G243" s="130">
        <f>IF(F243=0,"",F243*100/E243)</f>
        <v>9.8333333333333339</v>
      </c>
      <c r="H243" s="201">
        <f>IF(I241=0,"",(I241+I242))</f>
        <v>645</v>
      </c>
      <c r="I243" s="196">
        <v>98</v>
      </c>
      <c r="J243" s="130">
        <f>IF(I243=0,"",I243*100/H243)</f>
        <v>15.193798449612403</v>
      </c>
      <c r="K243" s="201">
        <f>IF(L241=0,"",(L241+L242))</f>
        <v>842</v>
      </c>
      <c r="L243" s="187">
        <v>58</v>
      </c>
      <c r="M243" s="130">
        <f>IF(L243=0,"",L243*100/K243)</f>
        <v>6.8883610451306412</v>
      </c>
      <c r="N243" s="201">
        <f>IF(O241=0,"",(O241+O242))</f>
        <v>952</v>
      </c>
      <c r="O243" s="187">
        <v>113</v>
      </c>
      <c r="P243" s="130">
        <f>IF(O243=0,"",O243*100/N243)</f>
        <v>11.869747899159664</v>
      </c>
      <c r="Q243" s="201">
        <f>IF(R241=0,"",(R241+R242))</f>
        <v>952</v>
      </c>
      <c r="R243" s="187">
        <v>115</v>
      </c>
      <c r="S243" s="132">
        <f t="shared" si="31"/>
        <v>12.079831932773109</v>
      </c>
    </row>
    <row r="244" spans="1:31" s="66" customFormat="1" ht="33" x14ac:dyDescent="0.2">
      <c r="A244" s="99" t="s">
        <v>167</v>
      </c>
      <c r="B244" s="201">
        <f>IF(C241=0,"",C241)</f>
        <v>590</v>
      </c>
      <c r="C244" s="196">
        <v>29</v>
      </c>
      <c r="D244" s="130">
        <f t="shared" ref="D244:D246" si="37">IF(C244=0,"",C244*100/B244)</f>
        <v>4.9152542372881358</v>
      </c>
      <c r="E244" s="201">
        <f>IF(F241=0,"",F241)</f>
        <v>600</v>
      </c>
      <c r="F244" s="187">
        <v>25</v>
      </c>
      <c r="G244" s="130">
        <f t="shared" ref="G244:G246" si="38">IF(F244=0,"",F244*100/E244)</f>
        <v>4.166666666666667</v>
      </c>
      <c r="H244" s="201">
        <f>IF(I241=0,"",I241)</f>
        <v>645</v>
      </c>
      <c r="I244" s="196">
        <v>28</v>
      </c>
      <c r="J244" s="130">
        <f t="shared" ref="J244:J246" si="39">IF(I244=0,"",I244*100/H244)</f>
        <v>4.3410852713178292</v>
      </c>
      <c r="K244" s="201">
        <f>IF(L241=0,"",L241)</f>
        <v>842</v>
      </c>
      <c r="L244" s="187">
        <v>48</v>
      </c>
      <c r="M244" s="130">
        <f t="shared" ref="M244:M246" si="40">IF(L244=0,"",L244*100/K244)</f>
        <v>5.7007125890736345</v>
      </c>
      <c r="N244" s="201">
        <f>IF(O241=0,"",O241)</f>
        <v>952</v>
      </c>
      <c r="O244" s="187">
        <v>50</v>
      </c>
      <c r="P244" s="130">
        <f t="shared" ref="P244:P246" si="41">IF(O244=0,"",O244*100/N244)</f>
        <v>5.2521008403361344</v>
      </c>
      <c r="Q244" s="201">
        <f>IF(R241=0,"",R241)</f>
        <v>952</v>
      </c>
      <c r="R244" s="187">
        <v>55</v>
      </c>
      <c r="S244" s="132">
        <f t="shared" si="31"/>
        <v>5.7773109243697478</v>
      </c>
    </row>
    <row r="245" spans="1:31" s="66" customFormat="1" ht="33" x14ac:dyDescent="0.2">
      <c r="A245" s="99" t="s">
        <v>167</v>
      </c>
      <c r="B245" s="201" t="str">
        <f>IF(C242=0,"",C242)</f>
        <v/>
      </c>
      <c r="C245" s="196">
        <v>0</v>
      </c>
      <c r="D245" s="130" t="str">
        <f t="shared" si="37"/>
        <v/>
      </c>
      <c r="E245" s="201" t="str">
        <f>IF(F242=0,"",F242)</f>
        <v/>
      </c>
      <c r="F245" s="187">
        <v>0</v>
      </c>
      <c r="G245" s="130" t="str">
        <f t="shared" si="38"/>
        <v/>
      </c>
      <c r="H245" s="201" t="str">
        <f>IF(I242=0,"",I242)</f>
        <v/>
      </c>
      <c r="I245" s="196">
        <v>0</v>
      </c>
      <c r="J245" s="130" t="str">
        <f t="shared" si="39"/>
        <v/>
      </c>
      <c r="K245" s="201" t="str">
        <f>IF(L242=0,"",L242)</f>
        <v/>
      </c>
      <c r="L245" s="187">
        <v>0</v>
      </c>
      <c r="M245" s="130" t="str">
        <f t="shared" si="40"/>
        <v/>
      </c>
      <c r="N245" s="201" t="str">
        <f>IF(O242=0,"",O242)</f>
        <v/>
      </c>
      <c r="O245" s="187">
        <v>0</v>
      </c>
      <c r="P245" s="130" t="str">
        <f t="shared" si="41"/>
        <v/>
      </c>
      <c r="Q245" s="201" t="str">
        <f>IF(R242=0,"",R242)</f>
        <v/>
      </c>
      <c r="R245" s="187">
        <v>0</v>
      </c>
      <c r="S245" s="132" t="str">
        <f t="shared" si="31"/>
        <v/>
      </c>
    </row>
    <row r="246" spans="1:31" s="66" customFormat="1" ht="33" x14ac:dyDescent="0.2">
      <c r="A246" s="99" t="s">
        <v>168</v>
      </c>
      <c r="B246" s="201">
        <f>IF(C243=0,"",(C243+C244))</f>
        <v>134</v>
      </c>
      <c r="C246" s="196">
        <v>2</v>
      </c>
      <c r="D246" s="130">
        <f t="shared" si="37"/>
        <v>1.4925373134328359</v>
      </c>
      <c r="E246" s="201">
        <f>IF(F243=0,"",(F243+F244))</f>
        <v>84</v>
      </c>
      <c r="F246" s="187">
        <v>8</v>
      </c>
      <c r="G246" s="130">
        <f t="shared" si="38"/>
        <v>9.5238095238095237</v>
      </c>
      <c r="H246" s="201">
        <f>IF(I244=0,"",(I244+I245))</f>
        <v>28</v>
      </c>
      <c r="I246" s="196">
        <v>38</v>
      </c>
      <c r="J246" s="130">
        <f t="shared" si="39"/>
        <v>135.71428571428572</v>
      </c>
      <c r="K246" s="201">
        <f>IF(L244=0,"",(L244+L245))</f>
        <v>48</v>
      </c>
      <c r="L246" s="187">
        <v>38</v>
      </c>
      <c r="M246" s="130">
        <f t="shared" si="40"/>
        <v>79.166666666666671</v>
      </c>
      <c r="N246" s="201">
        <f>IF(O244=0,"",(O244+O245))</f>
        <v>50</v>
      </c>
      <c r="O246" s="187">
        <v>39</v>
      </c>
      <c r="P246" s="130">
        <f t="shared" si="41"/>
        <v>78</v>
      </c>
      <c r="Q246" s="201">
        <f>IF(R244=0,"",(R244+R245))</f>
        <v>55</v>
      </c>
      <c r="R246" s="187">
        <v>40</v>
      </c>
      <c r="S246" s="132">
        <f t="shared" si="31"/>
        <v>72.727272727272734</v>
      </c>
    </row>
    <row r="247" spans="1:31" s="66" customFormat="1" x14ac:dyDescent="0.2">
      <c r="A247" s="99" t="s">
        <v>169</v>
      </c>
      <c r="B247" s="187">
        <v>0</v>
      </c>
      <c r="C247" s="187">
        <v>0</v>
      </c>
      <c r="D247" s="130" t="str">
        <f t="shared" si="26"/>
        <v/>
      </c>
      <c r="E247" s="187">
        <v>0</v>
      </c>
      <c r="F247" s="187">
        <v>0</v>
      </c>
      <c r="G247" s="130" t="str">
        <f t="shared" si="27"/>
        <v/>
      </c>
      <c r="H247" s="187">
        <v>0</v>
      </c>
      <c r="I247" s="187">
        <v>0</v>
      </c>
      <c r="J247" s="130" t="str">
        <f t="shared" si="28"/>
        <v/>
      </c>
      <c r="K247" s="187">
        <v>0</v>
      </c>
      <c r="L247" s="187">
        <v>0</v>
      </c>
      <c r="M247" s="130" t="str">
        <f t="shared" si="29"/>
        <v/>
      </c>
      <c r="N247" s="187">
        <v>0</v>
      </c>
      <c r="O247" s="187">
        <v>0</v>
      </c>
      <c r="P247" s="130" t="str">
        <f t="shared" si="30"/>
        <v/>
      </c>
      <c r="Q247" s="187">
        <v>0</v>
      </c>
      <c r="R247" s="187">
        <v>0</v>
      </c>
      <c r="S247" s="132" t="str">
        <f t="shared" si="31"/>
        <v/>
      </c>
    </row>
    <row r="248" spans="1:31" s="66" customFormat="1" ht="33" x14ac:dyDescent="0.2">
      <c r="A248" s="99" t="s">
        <v>170</v>
      </c>
      <c r="B248" s="187">
        <v>0</v>
      </c>
      <c r="C248" s="187">
        <v>0</v>
      </c>
      <c r="D248" s="130" t="str">
        <f t="shared" si="26"/>
        <v/>
      </c>
      <c r="E248" s="187">
        <v>0</v>
      </c>
      <c r="F248" s="187">
        <v>0</v>
      </c>
      <c r="G248" s="130" t="str">
        <f t="shared" si="27"/>
        <v/>
      </c>
      <c r="H248" s="187">
        <v>0</v>
      </c>
      <c r="I248" s="187">
        <v>0</v>
      </c>
      <c r="J248" s="130" t="str">
        <f t="shared" si="28"/>
        <v/>
      </c>
      <c r="K248" s="187">
        <v>0</v>
      </c>
      <c r="L248" s="187">
        <v>0</v>
      </c>
      <c r="M248" s="130" t="str">
        <f t="shared" si="29"/>
        <v/>
      </c>
      <c r="N248" s="187">
        <v>0</v>
      </c>
      <c r="O248" s="187">
        <v>0</v>
      </c>
      <c r="P248" s="130" t="str">
        <f t="shared" si="30"/>
        <v/>
      </c>
      <c r="Q248" s="187">
        <v>0</v>
      </c>
      <c r="R248" s="187">
        <v>0</v>
      </c>
      <c r="S248" s="132" t="str">
        <f t="shared" si="31"/>
        <v/>
      </c>
    </row>
    <row r="249" spans="1:31" s="66" customFormat="1" ht="33" x14ac:dyDescent="0.2">
      <c r="A249" s="99" t="s">
        <v>171</v>
      </c>
      <c r="B249" s="191">
        <v>0</v>
      </c>
      <c r="C249" s="191">
        <v>0</v>
      </c>
      <c r="D249" s="139" t="str">
        <f t="shared" si="26"/>
        <v/>
      </c>
      <c r="E249" s="191">
        <v>0</v>
      </c>
      <c r="F249" s="191">
        <v>0</v>
      </c>
      <c r="G249" s="139" t="str">
        <f t="shared" si="27"/>
        <v/>
      </c>
      <c r="H249" s="191">
        <v>0</v>
      </c>
      <c r="I249" s="191">
        <v>0</v>
      </c>
      <c r="J249" s="139" t="str">
        <f t="shared" si="28"/>
        <v/>
      </c>
      <c r="K249" s="191">
        <v>0</v>
      </c>
      <c r="L249" s="191">
        <v>0</v>
      </c>
      <c r="M249" s="139" t="str">
        <f t="shared" si="29"/>
        <v/>
      </c>
      <c r="N249" s="191">
        <v>0</v>
      </c>
      <c r="O249" s="191">
        <v>0</v>
      </c>
      <c r="P249" s="139" t="str">
        <f t="shared" si="30"/>
        <v/>
      </c>
      <c r="Q249" s="191">
        <v>0</v>
      </c>
      <c r="R249" s="191">
        <v>0</v>
      </c>
      <c r="S249" s="140" t="str">
        <f t="shared" si="31"/>
        <v/>
      </c>
    </row>
    <row r="250" spans="1:31" s="66" customFormat="1" x14ac:dyDescent="0.2">
      <c r="A250" s="344" t="s">
        <v>172</v>
      </c>
      <c r="B250" s="344"/>
      <c r="C250" s="344"/>
      <c r="D250" s="344"/>
      <c r="E250" s="344"/>
      <c r="F250" s="344"/>
      <c r="G250" s="344"/>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row>
    <row r="251" spans="1:31" s="66" customFormat="1" x14ac:dyDescent="0.3">
      <c r="A251" s="345" t="s">
        <v>173</v>
      </c>
      <c r="B251" s="345"/>
      <c r="C251" s="345"/>
      <c r="D251" s="345"/>
      <c r="E251" s="345"/>
      <c r="F251" s="345"/>
      <c r="G251" s="345"/>
      <c r="H251" s="345"/>
      <c r="I251" s="345"/>
      <c r="J251" s="345"/>
      <c r="K251" s="345"/>
      <c r="L251" s="345"/>
      <c r="M251" s="345"/>
      <c r="N251" s="345"/>
      <c r="O251" s="345"/>
      <c r="P251" s="345"/>
      <c r="Q251" s="345"/>
      <c r="R251" s="345"/>
      <c r="S251" s="345"/>
      <c r="T251" s="345"/>
      <c r="U251" s="345"/>
      <c r="V251" s="345"/>
      <c r="W251" s="345"/>
      <c r="X251" s="345"/>
      <c r="Y251" s="345"/>
      <c r="Z251" s="345"/>
      <c r="AA251" s="345"/>
      <c r="AB251" s="345"/>
      <c r="AC251" s="345"/>
      <c r="AD251" s="345"/>
      <c r="AE251" s="345"/>
    </row>
    <row r="252" spans="1:31" s="66" customFormat="1" x14ac:dyDescent="0.3">
      <c r="A252" s="346" t="s">
        <v>174</v>
      </c>
      <c r="B252" s="346"/>
      <c r="C252" s="346"/>
      <c r="D252" s="346"/>
      <c r="E252" s="346"/>
      <c r="F252" s="346"/>
      <c r="G252" s="346"/>
      <c r="H252" s="346"/>
      <c r="I252" s="346"/>
      <c r="J252" s="346"/>
      <c r="K252" s="346"/>
      <c r="L252" s="346"/>
      <c r="M252" s="346"/>
      <c r="N252" s="346"/>
      <c r="O252" s="346"/>
      <c r="P252" s="346"/>
      <c r="Q252" s="346"/>
      <c r="R252" s="346"/>
      <c r="S252" s="346"/>
      <c r="T252" s="346"/>
      <c r="U252" s="346"/>
      <c r="V252" s="346"/>
      <c r="W252" s="346"/>
      <c r="X252" s="346"/>
      <c r="Y252" s="346"/>
      <c r="Z252" s="346"/>
      <c r="AA252" s="346"/>
      <c r="AB252" s="346"/>
      <c r="AC252" s="346"/>
      <c r="AD252" s="346"/>
      <c r="AE252" s="346"/>
    </row>
    <row r="253" spans="1:31" s="202" customFormat="1" x14ac:dyDescent="0.3">
      <c r="A253" s="347" t="s">
        <v>175</v>
      </c>
      <c r="B253" s="347"/>
      <c r="C253" s="347"/>
      <c r="D253" s="347"/>
      <c r="E253" s="347"/>
      <c r="F253" s="347"/>
      <c r="G253" s="347"/>
      <c r="H253" s="347"/>
      <c r="I253" s="347"/>
      <c r="J253" s="347"/>
      <c r="K253" s="347"/>
      <c r="L253" s="347"/>
      <c r="M253" s="347"/>
      <c r="N253" s="347"/>
      <c r="O253" s="347"/>
      <c r="P253" s="347"/>
      <c r="Q253" s="347"/>
      <c r="R253" s="347"/>
      <c r="S253" s="347"/>
      <c r="T253" s="347"/>
      <c r="U253" s="347"/>
      <c r="V253" s="347"/>
      <c r="W253" s="347"/>
      <c r="X253" s="347"/>
      <c r="Y253" s="347"/>
    </row>
    <row r="254" spans="1:31" s="202" customFormat="1" x14ac:dyDescent="0.3">
      <c r="A254" s="347" t="s">
        <v>176</v>
      </c>
      <c r="B254" s="347"/>
      <c r="C254" s="347"/>
      <c r="D254" s="347"/>
      <c r="E254" s="347"/>
      <c r="F254" s="347"/>
      <c r="G254" s="347"/>
      <c r="H254" s="347"/>
      <c r="I254" s="347"/>
      <c r="J254" s="347"/>
      <c r="K254" s="347"/>
      <c r="L254" s="347"/>
      <c r="M254" s="347"/>
      <c r="N254" s="347"/>
      <c r="O254" s="347"/>
      <c r="P254" s="347"/>
      <c r="Q254" s="347"/>
      <c r="R254" s="347"/>
      <c r="S254" s="347"/>
      <c r="T254" s="347"/>
      <c r="U254" s="347"/>
      <c r="V254" s="347"/>
      <c r="W254" s="347"/>
      <c r="X254" s="347"/>
      <c r="Y254" s="347"/>
    </row>
    <row r="256" spans="1:31" x14ac:dyDescent="0.3">
      <c r="A256" s="316"/>
      <c r="B256" s="316"/>
      <c r="C256" s="316"/>
      <c r="D256" s="316"/>
      <c r="E256" s="316"/>
      <c r="F256" s="316"/>
      <c r="G256" s="316"/>
      <c r="H256" s="316"/>
      <c r="I256" s="316"/>
      <c r="J256" s="316"/>
      <c r="K256" s="316"/>
      <c r="L256" s="316"/>
      <c r="M256" s="316"/>
      <c r="N256" s="316"/>
      <c r="O256" s="316"/>
    </row>
    <row r="257" spans="1:15" x14ac:dyDescent="0.3">
      <c r="A257" s="342" t="s">
        <v>98</v>
      </c>
      <c r="B257" s="337">
        <v>2013</v>
      </c>
      <c r="C257" s="337"/>
      <c r="D257" s="337">
        <v>2014</v>
      </c>
      <c r="E257" s="337"/>
      <c r="F257" s="343">
        <v>2015</v>
      </c>
      <c r="G257" s="343"/>
      <c r="H257" s="343">
        <v>2016</v>
      </c>
      <c r="I257" s="343"/>
      <c r="J257" s="337">
        <v>2017</v>
      </c>
      <c r="K257" s="337"/>
      <c r="L257" s="337">
        <v>2018</v>
      </c>
      <c r="M257" s="337"/>
    </row>
    <row r="258" spans="1:15" x14ac:dyDescent="0.3">
      <c r="A258" s="305"/>
      <c r="B258" s="203" t="s">
        <v>99</v>
      </c>
      <c r="C258" s="203" t="s">
        <v>85</v>
      </c>
      <c r="D258" s="203" t="s">
        <v>99</v>
      </c>
      <c r="E258" s="203" t="s">
        <v>85</v>
      </c>
      <c r="F258" s="203" t="s">
        <v>99</v>
      </c>
      <c r="G258" s="203" t="s">
        <v>85</v>
      </c>
      <c r="H258" s="203" t="s">
        <v>99</v>
      </c>
      <c r="I258" s="203" t="s">
        <v>85</v>
      </c>
      <c r="J258" s="203" t="s">
        <v>99</v>
      </c>
      <c r="K258" s="203" t="s">
        <v>85</v>
      </c>
      <c r="L258" s="203" t="s">
        <v>99</v>
      </c>
      <c r="M258" s="203" t="s">
        <v>85</v>
      </c>
    </row>
    <row r="259" spans="1:15" x14ac:dyDescent="0.3">
      <c r="A259" s="157" t="s">
        <v>177</v>
      </c>
      <c r="B259" s="338">
        <v>21</v>
      </c>
      <c r="C259" s="339"/>
      <c r="D259" s="338">
        <v>21</v>
      </c>
      <c r="E259" s="339"/>
      <c r="F259" s="204">
        <v>29</v>
      </c>
      <c r="G259" s="204"/>
      <c r="H259" s="338">
        <v>29</v>
      </c>
      <c r="I259" s="339"/>
      <c r="J259" s="340">
        <v>30</v>
      </c>
      <c r="K259" s="340"/>
      <c r="L259" s="340">
        <v>33</v>
      </c>
      <c r="M259" s="341"/>
    </row>
    <row r="260" spans="1:15" x14ac:dyDescent="0.3">
      <c r="A260" s="134" t="s">
        <v>178</v>
      </c>
      <c r="B260" s="284">
        <v>5</v>
      </c>
      <c r="C260" s="205">
        <f>IF(B260=0,"",B260*100/(B$263))</f>
        <v>22.727272727272727</v>
      </c>
      <c r="D260" s="73">
        <v>6</v>
      </c>
      <c r="E260" s="205">
        <f>IF(D260=0,"",D260*100/(D$263))</f>
        <v>26.086956521739129</v>
      </c>
      <c r="F260" s="206">
        <v>8</v>
      </c>
      <c r="G260" s="205">
        <f>IF(F260=0,"",F260*100/(F$263))</f>
        <v>27.586206896551722</v>
      </c>
      <c r="H260" s="73">
        <v>8</v>
      </c>
      <c r="I260" s="205">
        <f>IF(H260=0,"",H260*100/(H$263))</f>
        <v>27.586206896551722</v>
      </c>
      <c r="J260" s="73">
        <v>9</v>
      </c>
      <c r="K260" s="205">
        <f>IF(J260=0,"",J260*100/(J$263))</f>
        <v>30</v>
      </c>
      <c r="L260" s="73">
        <v>10</v>
      </c>
      <c r="M260" s="207">
        <f>IF(L260=0,"",L260*100/(L$263))</f>
        <v>30.303030303030305</v>
      </c>
    </row>
    <row r="261" spans="1:15" ht="33" x14ac:dyDescent="0.3">
      <c r="A261" s="134" t="s">
        <v>179</v>
      </c>
      <c r="B261" s="284">
        <v>9</v>
      </c>
      <c r="C261" s="205">
        <f>IF(B261=0,"",B261*100/(B$263))</f>
        <v>40.909090909090907</v>
      </c>
      <c r="D261" s="73">
        <v>9</v>
      </c>
      <c r="E261" s="205">
        <f>IF(D261=0,"",D261*100/(D$263))</f>
        <v>39.130434782608695</v>
      </c>
      <c r="F261" s="206">
        <v>8</v>
      </c>
      <c r="G261" s="205">
        <f>IF(F261=0,"",F261*100/(F$263))</f>
        <v>27.586206896551722</v>
      </c>
      <c r="H261" s="73">
        <v>8</v>
      </c>
      <c r="I261" s="205">
        <f>IF(H261=0,"",H261*100/(H$263))</f>
        <v>27.586206896551722</v>
      </c>
      <c r="J261" s="73">
        <v>9</v>
      </c>
      <c r="K261" s="205">
        <f>IF(J261=0,"",J261*100/(J$263))</f>
        <v>30</v>
      </c>
      <c r="L261" s="73">
        <v>10</v>
      </c>
      <c r="M261" s="207">
        <f>IF(L261=0,"",L261*100/(L$263))</f>
        <v>30.303030303030305</v>
      </c>
    </row>
    <row r="262" spans="1:15" x14ac:dyDescent="0.3">
      <c r="A262" s="134" t="s">
        <v>180</v>
      </c>
      <c r="B262" s="284">
        <v>8</v>
      </c>
      <c r="C262" s="205">
        <f>IF(B262=0,"",B262*100/(B$263))</f>
        <v>36.363636363636367</v>
      </c>
      <c r="D262" s="73">
        <v>8</v>
      </c>
      <c r="E262" s="205">
        <f>IF(D262=0,"",D262*100/(D$263))</f>
        <v>34.782608695652172</v>
      </c>
      <c r="F262" s="206">
        <v>13</v>
      </c>
      <c r="G262" s="205">
        <f>IF(F262=0,"",F262*100/(F$263))</f>
        <v>44.827586206896555</v>
      </c>
      <c r="H262" s="73">
        <v>13</v>
      </c>
      <c r="I262" s="205">
        <f>IF(H262=0,"",H262*100/(H$263))</f>
        <v>44.827586206896555</v>
      </c>
      <c r="J262" s="73">
        <v>12</v>
      </c>
      <c r="K262" s="205">
        <f>IF(J262=0,"",J262*100/(J$263))</f>
        <v>40</v>
      </c>
      <c r="L262" s="73">
        <v>13</v>
      </c>
      <c r="M262" s="207">
        <f>IF(L262=0,"",L262*100/(L$263))</f>
        <v>39.393939393939391</v>
      </c>
    </row>
    <row r="263" spans="1:15" x14ac:dyDescent="0.3">
      <c r="A263" s="208" t="s">
        <v>181</v>
      </c>
      <c r="B263" s="334">
        <f t="shared" ref="B263" si="42">SUM(B260:B262)</f>
        <v>22</v>
      </c>
      <c r="C263" s="335"/>
      <c r="D263" s="334">
        <f t="shared" ref="D263" si="43">SUM(D260:D262)</f>
        <v>23</v>
      </c>
      <c r="E263" s="335"/>
      <c r="F263" s="334">
        <f t="shared" ref="F263" si="44">SUM(F260:F262)</f>
        <v>29</v>
      </c>
      <c r="G263" s="335"/>
      <c r="H263" s="334">
        <f t="shared" ref="H263" si="45">SUM(H260:H262)</f>
        <v>29</v>
      </c>
      <c r="I263" s="335"/>
      <c r="J263" s="334">
        <f t="shared" ref="J263" si="46">SUM(J260:J262)</f>
        <v>30</v>
      </c>
      <c r="K263" s="335"/>
      <c r="L263" s="334">
        <f t="shared" ref="L263" si="47">SUM(L260:L262)</f>
        <v>33</v>
      </c>
      <c r="M263" s="336"/>
    </row>
    <row r="265" spans="1:15" x14ac:dyDescent="0.3">
      <c r="A265" s="316"/>
      <c r="B265" s="328">
        <v>2013</v>
      </c>
      <c r="C265" s="328"/>
      <c r="D265" s="328">
        <v>2014</v>
      </c>
      <c r="E265" s="328"/>
      <c r="F265" s="328">
        <v>2015</v>
      </c>
      <c r="G265" s="328"/>
      <c r="H265" s="328">
        <v>2016</v>
      </c>
      <c r="I265" s="328"/>
      <c r="J265" s="328">
        <v>2017</v>
      </c>
      <c r="K265" s="328"/>
      <c r="L265" s="328">
        <v>2018</v>
      </c>
      <c r="M265" s="328"/>
      <c r="N265" s="316"/>
      <c r="O265" s="316"/>
    </row>
    <row r="266" spans="1:15" x14ac:dyDescent="0.3">
      <c r="A266" s="333"/>
      <c r="B266" s="209" t="s">
        <v>182</v>
      </c>
      <c r="C266" s="209" t="s">
        <v>183</v>
      </c>
      <c r="D266" s="209" t="s">
        <v>182</v>
      </c>
      <c r="E266" s="209" t="s">
        <v>183</v>
      </c>
      <c r="F266" s="209" t="s">
        <v>182</v>
      </c>
      <c r="G266" s="209" t="s">
        <v>183</v>
      </c>
      <c r="H266" s="209" t="s">
        <v>182</v>
      </c>
      <c r="I266" s="209" t="s">
        <v>183</v>
      </c>
      <c r="J266" s="209" t="s">
        <v>182</v>
      </c>
      <c r="K266" s="209" t="s">
        <v>183</v>
      </c>
      <c r="L266" s="209" t="s">
        <v>182</v>
      </c>
      <c r="M266" s="209" t="s">
        <v>183</v>
      </c>
    </row>
    <row r="267" spans="1:15" ht="33" x14ac:dyDescent="0.3">
      <c r="A267" s="210" t="s">
        <v>184</v>
      </c>
      <c r="B267" s="211"/>
      <c r="C267" s="211" t="s">
        <v>217</v>
      </c>
      <c r="D267" s="211"/>
      <c r="E267" s="211" t="s">
        <v>217</v>
      </c>
      <c r="F267" s="211"/>
      <c r="G267" s="211" t="s">
        <v>217</v>
      </c>
      <c r="H267" s="211"/>
      <c r="I267" s="211" t="s">
        <v>217</v>
      </c>
      <c r="J267" s="211"/>
      <c r="K267" s="212" t="s">
        <v>217</v>
      </c>
      <c r="L267" s="211"/>
      <c r="M267" s="212" t="s">
        <v>217</v>
      </c>
    </row>
    <row r="268" spans="1:15" x14ac:dyDescent="0.3">
      <c r="A268" s="118" t="s">
        <v>185</v>
      </c>
    </row>
    <row r="271" spans="1:15" x14ac:dyDescent="0.3">
      <c r="A271" s="329" t="s">
        <v>83</v>
      </c>
      <c r="B271" s="331">
        <v>2013</v>
      </c>
      <c r="C271" s="331"/>
      <c r="D271" s="331">
        <v>2014</v>
      </c>
      <c r="E271" s="331"/>
      <c r="F271" s="332">
        <v>2015</v>
      </c>
      <c r="G271" s="332"/>
      <c r="H271" s="332">
        <v>2016</v>
      </c>
      <c r="I271" s="332"/>
      <c r="J271" s="331">
        <v>2017</v>
      </c>
      <c r="K271" s="331"/>
      <c r="L271" s="331">
        <v>2018</v>
      </c>
      <c r="M271" s="331"/>
    </row>
    <row r="272" spans="1:15" x14ac:dyDescent="0.3">
      <c r="A272" s="330"/>
      <c r="B272" s="213" t="s">
        <v>186</v>
      </c>
      <c r="C272" s="213" t="s">
        <v>187</v>
      </c>
      <c r="D272" s="213" t="s">
        <v>186</v>
      </c>
      <c r="E272" s="213" t="s">
        <v>187</v>
      </c>
      <c r="F272" s="213" t="s">
        <v>186</v>
      </c>
      <c r="G272" s="213" t="s">
        <v>187</v>
      </c>
      <c r="H272" s="213" t="s">
        <v>186</v>
      </c>
      <c r="I272" s="213" t="s">
        <v>187</v>
      </c>
      <c r="J272" s="213" t="s">
        <v>186</v>
      </c>
      <c r="K272" s="213" t="s">
        <v>187</v>
      </c>
      <c r="L272" s="213" t="s">
        <v>186</v>
      </c>
      <c r="M272" s="213" t="s">
        <v>187</v>
      </c>
    </row>
    <row r="273" spans="1:28" s="173" customFormat="1" x14ac:dyDescent="0.2">
      <c r="A273" s="134" t="s">
        <v>188</v>
      </c>
      <c r="B273" s="289">
        <v>495</v>
      </c>
      <c r="C273" s="214">
        <v>44</v>
      </c>
      <c r="D273" s="214">
        <v>503</v>
      </c>
      <c r="E273" s="214">
        <v>0</v>
      </c>
      <c r="F273" s="214">
        <v>508</v>
      </c>
      <c r="G273" s="214">
        <v>0</v>
      </c>
      <c r="H273" s="214">
        <v>508</v>
      </c>
      <c r="I273" s="214">
        <v>0</v>
      </c>
      <c r="J273" s="215">
        <v>506</v>
      </c>
      <c r="K273" s="214">
        <v>0</v>
      </c>
      <c r="L273" s="215">
        <v>506</v>
      </c>
      <c r="M273" s="214">
        <v>0</v>
      </c>
    </row>
    <row r="274" spans="1:28" s="173" customFormat="1" x14ac:dyDescent="0.2">
      <c r="A274" s="134" t="s">
        <v>189</v>
      </c>
      <c r="B274" s="290">
        <v>380</v>
      </c>
      <c r="C274" s="215">
        <v>35</v>
      </c>
      <c r="D274" s="215">
        <v>385</v>
      </c>
      <c r="E274" s="215">
        <v>0</v>
      </c>
      <c r="F274" s="215">
        <v>388</v>
      </c>
      <c r="G274" s="215">
        <v>0</v>
      </c>
      <c r="H274" s="215">
        <v>388</v>
      </c>
      <c r="I274" s="215">
        <v>0</v>
      </c>
      <c r="J274" s="215">
        <v>386</v>
      </c>
      <c r="K274" s="215">
        <v>0</v>
      </c>
      <c r="L274" s="215">
        <v>386</v>
      </c>
      <c r="M274" s="215">
        <v>0</v>
      </c>
    </row>
    <row r="275" spans="1:28" s="173" customFormat="1" x14ac:dyDescent="0.2">
      <c r="A275" s="134" t="s">
        <v>190</v>
      </c>
      <c r="B275" s="290">
        <v>335</v>
      </c>
      <c r="C275" s="215">
        <v>30</v>
      </c>
      <c r="D275" s="215">
        <v>338</v>
      </c>
      <c r="E275" s="215">
        <v>0</v>
      </c>
      <c r="F275" s="215">
        <v>339</v>
      </c>
      <c r="G275" s="215">
        <v>0</v>
      </c>
      <c r="H275" s="215">
        <v>339</v>
      </c>
      <c r="I275" s="215">
        <v>0</v>
      </c>
      <c r="J275" s="215">
        <v>337</v>
      </c>
      <c r="K275" s="215">
        <v>0</v>
      </c>
      <c r="L275" s="215">
        <v>337</v>
      </c>
      <c r="M275" s="215">
        <v>0</v>
      </c>
    </row>
    <row r="276" spans="1:28" s="173" customFormat="1" x14ac:dyDescent="0.2">
      <c r="A276" s="210" t="s">
        <v>191</v>
      </c>
      <c r="B276" s="216">
        <f t="shared" ref="B276:M276" si="48">SUM(B273:B275)</f>
        <v>1210</v>
      </c>
      <c r="C276" s="216">
        <f t="shared" si="48"/>
        <v>109</v>
      </c>
      <c r="D276" s="216">
        <f t="shared" si="48"/>
        <v>1226</v>
      </c>
      <c r="E276" s="216">
        <f t="shared" si="48"/>
        <v>0</v>
      </c>
      <c r="F276" s="216">
        <f t="shared" si="48"/>
        <v>1235</v>
      </c>
      <c r="G276" s="216">
        <f t="shared" si="48"/>
        <v>0</v>
      </c>
      <c r="H276" s="216">
        <f t="shared" si="48"/>
        <v>1235</v>
      </c>
      <c r="I276" s="216">
        <f t="shared" si="48"/>
        <v>0</v>
      </c>
      <c r="J276" s="216">
        <f t="shared" si="48"/>
        <v>1229</v>
      </c>
      <c r="K276" s="217">
        <f t="shared" si="48"/>
        <v>0</v>
      </c>
      <c r="L276" s="216">
        <f t="shared" si="48"/>
        <v>1229</v>
      </c>
      <c r="M276" s="217">
        <f t="shared" si="48"/>
        <v>0</v>
      </c>
    </row>
    <row r="278" spans="1:28" x14ac:dyDescent="0.3">
      <c r="A278" s="118"/>
    </row>
    <row r="279" spans="1:28" s="66" customFormat="1" x14ac:dyDescent="0.2">
      <c r="A279" s="321" t="s">
        <v>98</v>
      </c>
      <c r="B279" s="218">
        <v>2013</v>
      </c>
      <c r="C279" s="218">
        <v>2014</v>
      </c>
      <c r="D279" s="219">
        <v>2015</v>
      </c>
      <c r="E279" s="220">
        <v>2016</v>
      </c>
      <c r="F279" s="218">
        <v>2017</v>
      </c>
      <c r="G279" s="218">
        <v>2018</v>
      </c>
    </row>
    <row r="280" spans="1:28" s="66" customFormat="1" x14ac:dyDescent="0.3">
      <c r="A280" s="321"/>
      <c r="B280" s="221" t="s">
        <v>85</v>
      </c>
      <c r="C280" s="221" t="s">
        <v>85</v>
      </c>
      <c r="D280" s="221" t="s">
        <v>85</v>
      </c>
      <c r="E280" s="221" t="s">
        <v>85</v>
      </c>
      <c r="F280" s="221" t="s">
        <v>85</v>
      </c>
      <c r="G280" s="221" t="s">
        <v>85</v>
      </c>
    </row>
    <row r="281" spans="1:28" s="223" customFormat="1" x14ac:dyDescent="0.2">
      <c r="A281" s="222" t="s">
        <v>192</v>
      </c>
      <c r="B281" s="300">
        <f>IFERROR(B273/N94,"")</f>
        <v>8.7347803070407626E-2</v>
      </c>
      <c r="C281" s="300">
        <f>IFERROR(B273/O94,"")</f>
        <v>0.10739856801909307</v>
      </c>
      <c r="D281" s="300">
        <f>IFERROR(F273/P$94,"")</f>
        <v>8.2844096542726675E-2</v>
      </c>
      <c r="E281" s="300">
        <f>IFERROR(H273/Q$94,"")</f>
        <v>8.1111288519878658E-2</v>
      </c>
      <c r="F281" s="300">
        <f>IFERROR(J273/R$94,"")</f>
        <v>8.0457942439179517E-2</v>
      </c>
      <c r="G281" s="301">
        <f>IFERROR(L273/S$94,"")</f>
        <v>7.9622344610542878E-2</v>
      </c>
    </row>
    <row r="282" spans="1:28" s="223" customFormat="1" x14ac:dyDescent="0.2">
      <c r="A282" s="224" t="s">
        <v>193</v>
      </c>
      <c r="B282" s="302">
        <f>IFERROR(B274/D118,"")</f>
        <v>0.39175257731958762</v>
      </c>
      <c r="C282" s="302">
        <f>IFERROR(D274/G118,"")</f>
        <v>0.43552036199095023</v>
      </c>
      <c r="D282" s="302">
        <f>IFERROR(F274/J118,"")</f>
        <v>0.44803695150115475</v>
      </c>
      <c r="E282" s="302">
        <f>IFERROR(H274/M118,"")</f>
        <v>0.4399092970521542</v>
      </c>
      <c r="F282" s="302">
        <f>IFERROR(J274/P118,"")</f>
        <v>0.43273542600896858</v>
      </c>
      <c r="G282" s="303">
        <f>IFERROR(L274/S118,"")</f>
        <v>0.4274640088593577</v>
      </c>
    </row>
    <row r="283" spans="1:28" s="66" customFormat="1" x14ac:dyDescent="0.2">
      <c r="A283" s="322" t="s">
        <v>50</v>
      </c>
      <c r="B283" s="322"/>
      <c r="C283" s="322"/>
      <c r="D283" s="322"/>
      <c r="E283" s="322"/>
      <c r="F283" s="322"/>
      <c r="G283" s="322"/>
      <c r="H283" s="322"/>
      <c r="I283" s="322"/>
      <c r="J283" s="322"/>
      <c r="K283" s="322"/>
      <c r="L283" s="322"/>
      <c r="M283" s="322"/>
      <c r="N283" s="322"/>
      <c r="O283" s="322"/>
      <c r="P283" s="322"/>
      <c r="Q283" s="322"/>
      <c r="R283" s="322"/>
      <c r="S283" s="322"/>
      <c r="T283" s="322"/>
      <c r="U283" s="170"/>
      <c r="V283" s="170"/>
      <c r="W283" s="170"/>
      <c r="X283" s="170"/>
      <c r="Y283" s="170"/>
      <c r="Z283" s="170"/>
      <c r="AA283" s="170"/>
      <c r="AB283" s="170"/>
    </row>
    <row r="284" spans="1:28" s="66" customFormat="1" ht="14.25" x14ac:dyDescent="0.2"/>
    <row r="285" spans="1:28" s="202" customFormat="1" x14ac:dyDescent="0.3">
      <c r="A285" s="321" t="s">
        <v>98</v>
      </c>
      <c r="B285" s="323">
        <v>2013</v>
      </c>
      <c r="C285" s="324"/>
      <c r="D285" s="323">
        <v>2014</v>
      </c>
      <c r="E285" s="324"/>
      <c r="F285" s="325">
        <v>2015</v>
      </c>
      <c r="G285" s="326"/>
      <c r="H285" s="326">
        <v>2016</v>
      </c>
      <c r="I285" s="327"/>
      <c r="J285" s="323">
        <v>2017</v>
      </c>
      <c r="K285" s="324"/>
      <c r="L285" s="323">
        <v>2018</v>
      </c>
      <c r="M285" s="324"/>
    </row>
    <row r="286" spans="1:28" s="202" customFormat="1" x14ac:dyDescent="0.3">
      <c r="A286" s="321"/>
      <c r="B286" s="221" t="s">
        <v>194</v>
      </c>
      <c r="C286" s="221" t="s">
        <v>85</v>
      </c>
      <c r="D286" s="221" t="s">
        <v>194</v>
      </c>
      <c r="E286" s="221" t="s">
        <v>85</v>
      </c>
      <c r="F286" s="221" t="s">
        <v>194</v>
      </c>
      <c r="G286" s="221" t="s">
        <v>85</v>
      </c>
      <c r="H286" s="221" t="s">
        <v>194</v>
      </c>
      <c r="I286" s="221" t="s">
        <v>85</v>
      </c>
      <c r="J286" s="221" t="s">
        <v>194</v>
      </c>
      <c r="K286" s="221" t="s">
        <v>85</v>
      </c>
      <c r="L286" s="221" t="s">
        <v>194</v>
      </c>
      <c r="M286" s="221" t="s">
        <v>85</v>
      </c>
    </row>
    <row r="287" spans="1:28" s="229" customFormat="1" x14ac:dyDescent="0.2">
      <c r="A287" s="225" t="s">
        <v>195</v>
      </c>
      <c r="B287" s="226">
        <v>305</v>
      </c>
      <c r="C287" s="227">
        <f>IF(B287=0,"",B287*100/B275)</f>
        <v>91.044776119402982</v>
      </c>
      <c r="D287" s="226">
        <v>306</v>
      </c>
      <c r="E287" s="227">
        <f>IF(D287=0,"",D287*100/D275)</f>
        <v>90.532544378698219</v>
      </c>
      <c r="F287" s="226">
        <v>306</v>
      </c>
      <c r="G287" s="227">
        <f>IF(F287=0,"",F287*100/F275)</f>
        <v>90.26548672566372</v>
      </c>
      <c r="H287" s="226">
        <v>306</v>
      </c>
      <c r="I287" s="227">
        <f>IF(H287=0,"",H287*100/H275)</f>
        <v>90.26548672566372</v>
      </c>
      <c r="J287" s="226">
        <v>306</v>
      </c>
      <c r="K287" s="227">
        <f>IF(J287=0,"",J287*100/J275)</f>
        <v>90.801186943620181</v>
      </c>
      <c r="L287" s="226">
        <v>306</v>
      </c>
      <c r="M287" s="228">
        <f>IF(L287=0,"",L287*100/L275)</f>
        <v>90.801186943620181</v>
      </c>
    </row>
    <row r="288" spans="1:28" s="66" customFormat="1" x14ac:dyDescent="0.2">
      <c r="A288" s="315" t="s">
        <v>50</v>
      </c>
      <c r="B288" s="315"/>
      <c r="C288" s="315"/>
      <c r="D288" s="315"/>
      <c r="E288" s="315"/>
      <c r="F288" s="315"/>
      <c r="G288" s="315"/>
      <c r="H288" s="315"/>
      <c r="I288" s="315"/>
      <c r="J288" s="315"/>
      <c r="K288" s="315"/>
      <c r="L288" s="315"/>
      <c r="M288" s="315"/>
      <c r="N288" s="315"/>
      <c r="O288" s="315"/>
      <c r="P288" s="315"/>
      <c r="Q288" s="315"/>
      <c r="R288" s="315"/>
      <c r="S288" s="315"/>
      <c r="T288" s="315"/>
      <c r="U288" s="315"/>
      <c r="V288" s="315"/>
      <c r="W288" s="315"/>
      <c r="X288" s="315"/>
      <c r="Y288" s="315"/>
      <c r="Z288" s="315"/>
      <c r="AA288" s="315"/>
      <c r="AB288" s="315"/>
    </row>
    <row r="291" spans="1:13" x14ac:dyDescent="0.3">
      <c r="A291" s="316"/>
      <c r="B291" s="316"/>
      <c r="C291" s="316"/>
      <c r="D291" s="316"/>
      <c r="E291" s="316"/>
      <c r="F291" s="316"/>
      <c r="G291" s="316"/>
      <c r="H291" s="316"/>
      <c r="I291" s="316"/>
      <c r="J291" s="316"/>
      <c r="K291" s="316"/>
      <c r="L291" s="316"/>
      <c r="M291" s="316"/>
    </row>
    <row r="292" spans="1:13" x14ac:dyDescent="0.3">
      <c r="A292" s="305" t="s">
        <v>196</v>
      </c>
      <c r="B292" s="317">
        <v>2013</v>
      </c>
      <c r="C292" s="317"/>
      <c r="D292" s="317"/>
      <c r="E292" s="317"/>
      <c r="F292" s="317"/>
      <c r="G292" s="317"/>
      <c r="H292" s="317">
        <v>2014</v>
      </c>
      <c r="I292" s="317"/>
      <c r="J292" s="317"/>
      <c r="K292" s="317"/>
      <c r="L292" s="317"/>
      <c r="M292" s="317"/>
    </row>
    <row r="293" spans="1:13" ht="51" x14ac:dyDescent="0.3">
      <c r="A293" s="305"/>
      <c r="B293" s="230" t="s">
        <v>17</v>
      </c>
      <c r="C293" s="230" t="s">
        <v>197</v>
      </c>
      <c r="D293" s="230" t="s">
        <v>198</v>
      </c>
      <c r="E293" s="231" t="s">
        <v>199</v>
      </c>
      <c r="F293" s="230" t="s">
        <v>200</v>
      </c>
      <c r="G293" s="230" t="s">
        <v>201</v>
      </c>
      <c r="H293" s="230" t="s">
        <v>17</v>
      </c>
      <c r="I293" s="230" t="s">
        <v>197</v>
      </c>
      <c r="J293" s="230" t="s">
        <v>198</v>
      </c>
      <c r="K293" s="231" t="s">
        <v>199</v>
      </c>
      <c r="L293" s="230" t="s">
        <v>200</v>
      </c>
      <c r="M293" s="230" t="s">
        <v>201</v>
      </c>
    </row>
    <row r="294" spans="1:13" x14ac:dyDescent="0.3">
      <c r="A294" s="306"/>
      <c r="B294" s="232" t="s">
        <v>202</v>
      </c>
      <c r="C294" s="232" t="s">
        <v>203</v>
      </c>
      <c r="D294" s="232" t="s">
        <v>204</v>
      </c>
      <c r="E294" s="231"/>
      <c r="F294" s="230"/>
      <c r="G294" s="230"/>
      <c r="H294" s="232" t="s">
        <v>202</v>
      </c>
      <c r="I294" s="232" t="s">
        <v>203</v>
      </c>
      <c r="J294" s="232" t="s">
        <v>204</v>
      </c>
      <c r="K294" s="231"/>
      <c r="L294" s="230"/>
      <c r="M294" s="230"/>
    </row>
    <row r="295" spans="1:13" s="173" customFormat="1" x14ac:dyDescent="0.2">
      <c r="A295" s="157" t="s">
        <v>205</v>
      </c>
      <c r="B295" s="233">
        <f t="shared" ref="B295:B302" si="49">+B102+H102+N102</f>
        <v>0</v>
      </c>
      <c r="C295" s="234"/>
      <c r="D295" s="234"/>
      <c r="E295" s="234"/>
      <c r="F295" s="235" t="str">
        <f t="shared" ref="F295:F302" si="50">IF(C295=0,"",C295/B295)</f>
        <v/>
      </c>
      <c r="G295" s="235" t="str">
        <f t="shared" ref="G295:G302" si="51">IF(D295=0,"",D295/B295)</f>
        <v/>
      </c>
      <c r="H295" s="233">
        <f t="shared" ref="H295:H302" si="52">+C102+I102+O102</f>
        <v>0</v>
      </c>
      <c r="I295" s="234"/>
      <c r="J295" s="234"/>
      <c r="K295" s="234"/>
      <c r="L295" s="235" t="str">
        <f t="shared" ref="L295:L302" si="53">IF(I295=0,"",I295/H295)</f>
        <v/>
      </c>
      <c r="M295" s="235" t="str">
        <f t="shared" ref="M295:M302" si="54">IF(J295=0,"",J295/H295)</f>
        <v/>
      </c>
    </row>
    <row r="296" spans="1:13" s="173" customFormat="1" x14ac:dyDescent="0.2">
      <c r="A296" s="134" t="s">
        <v>206</v>
      </c>
      <c r="B296" s="236">
        <f t="shared" si="49"/>
        <v>0</v>
      </c>
      <c r="C296" s="215"/>
      <c r="D296" s="215"/>
      <c r="E296" s="215"/>
      <c r="F296" s="237" t="str">
        <f t="shared" si="50"/>
        <v/>
      </c>
      <c r="G296" s="237" t="str">
        <f t="shared" si="51"/>
        <v/>
      </c>
      <c r="H296" s="236">
        <f t="shared" si="52"/>
        <v>0</v>
      </c>
      <c r="I296" s="215"/>
      <c r="J296" s="215"/>
      <c r="K296" s="215"/>
      <c r="L296" s="237" t="str">
        <f t="shared" si="53"/>
        <v/>
      </c>
      <c r="M296" s="237" t="str">
        <f t="shared" si="54"/>
        <v/>
      </c>
    </row>
    <row r="297" spans="1:13" s="173" customFormat="1" x14ac:dyDescent="0.2">
      <c r="A297" s="134" t="s">
        <v>207</v>
      </c>
      <c r="B297" s="236">
        <f t="shared" si="49"/>
        <v>10925</v>
      </c>
      <c r="C297" s="215">
        <v>79126</v>
      </c>
      <c r="D297" s="215">
        <v>131784</v>
      </c>
      <c r="E297" s="215"/>
      <c r="F297" s="237">
        <f t="shared" si="50"/>
        <v>7.2426544622425633</v>
      </c>
      <c r="G297" s="237">
        <f t="shared" si="51"/>
        <v>12.062608695652173</v>
      </c>
      <c r="H297" s="236">
        <f t="shared" si="52"/>
        <v>10001</v>
      </c>
      <c r="I297" s="215">
        <v>79126</v>
      </c>
      <c r="J297" s="215">
        <v>131784</v>
      </c>
      <c r="K297" s="215"/>
      <c r="L297" s="237">
        <f t="shared" si="53"/>
        <v>7.9118088191180878</v>
      </c>
      <c r="M297" s="237">
        <f t="shared" si="54"/>
        <v>13.177082291770823</v>
      </c>
    </row>
    <row r="298" spans="1:13" s="173" customFormat="1" x14ac:dyDescent="0.2">
      <c r="A298" s="128" t="s">
        <v>208</v>
      </c>
      <c r="B298" s="236">
        <f t="shared" si="49"/>
        <v>0</v>
      </c>
      <c r="C298" s="215"/>
      <c r="D298" s="215"/>
      <c r="E298" s="215"/>
      <c r="F298" s="237" t="str">
        <f t="shared" si="50"/>
        <v/>
      </c>
      <c r="G298" s="237" t="str">
        <f t="shared" si="51"/>
        <v/>
      </c>
      <c r="H298" s="236">
        <f t="shared" si="52"/>
        <v>0</v>
      </c>
      <c r="I298" s="215"/>
      <c r="J298" s="215"/>
      <c r="K298" s="215"/>
      <c r="L298" s="237" t="str">
        <f t="shared" si="53"/>
        <v/>
      </c>
      <c r="M298" s="237" t="str">
        <f t="shared" si="54"/>
        <v/>
      </c>
    </row>
    <row r="299" spans="1:13" s="173" customFormat="1" x14ac:dyDescent="0.2">
      <c r="A299" s="134" t="s">
        <v>209</v>
      </c>
      <c r="B299" s="236">
        <f t="shared" si="49"/>
        <v>0</v>
      </c>
      <c r="C299" s="215"/>
      <c r="D299" s="215"/>
      <c r="E299" s="215"/>
      <c r="F299" s="237" t="str">
        <f t="shared" si="50"/>
        <v/>
      </c>
      <c r="G299" s="237" t="str">
        <f t="shared" si="51"/>
        <v/>
      </c>
      <c r="H299" s="236">
        <f t="shared" si="52"/>
        <v>0</v>
      </c>
      <c r="I299" s="215"/>
      <c r="J299" s="215"/>
      <c r="K299" s="215"/>
      <c r="L299" s="237" t="str">
        <f t="shared" si="53"/>
        <v/>
      </c>
      <c r="M299" s="237" t="str">
        <f t="shared" si="54"/>
        <v/>
      </c>
    </row>
    <row r="300" spans="1:13" s="173" customFormat="1" x14ac:dyDescent="0.2">
      <c r="A300" s="134" t="s">
        <v>210</v>
      </c>
      <c r="B300" s="236">
        <f t="shared" si="49"/>
        <v>0</v>
      </c>
      <c r="C300" s="215"/>
      <c r="D300" s="215"/>
      <c r="E300" s="215"/>
      <c r="F300" s="237" t="str">
        <f t="shared" si="50"/>
        <v/>
      </c>
      <c r="G300" s="237" t="str">
        <f t="shared" si="51"/>
        <v/>
      </c>
      <c r="H300" s="236">
        <f t="shared" si="52"/>
        <v>0</v>
      </c>
      <c r="I300" s="215"/>
      <c r="J300" s="215"/>
      <c r="K300" s="215"/>
      <c r="L300" s="237" t="str">
        <f t="shared" si="53"/>
        <v/>
      </c>
      <c r="M300" s="237" t="str">
        <f t="shared" si="54"/>
        <v/>
      </c>
    </row>
    <row r="301" spans="1:13" s="173" customFormat="1" x14ac:dyDescent="0.2">
      <c r="A301" s="134" t="s">
        <v>211</v>
      </c>
      <c r="B301" s="236">
        <f t="shared" si="49"/>
        <v>0</v>
      </c>
      <c r="C301" s="215"/>
      <c r="D301" s="215"/>
      <c r="E301" s="215"/>
      <c r="F301" s="237" t="str">
        <f t="shared" si="50"/>
        <v/>
      </c>
      <c r="G301" s="237" t="str">
        <f t="shared" si="51"/>
        <v/>
      </c>
      <c r="H301" s="236">
        <f t="shared" si="52"/>
        <v>0</v>
      </c>
      <c r="I301" s="215"/>
      <c r="J301" s="215"/>
      <c r="K301" s="215"/>
      <c r="L301" s="237" t="str">
        <f t="shared" si="53"/>
        <v/>
      </c>
      <c r="M301" s="237" t="str">
        <f t="shared" si="54"/>
        <v/>
      </c>
    </row>
    <row r="302" spans="1:13" s="173" customFormat="1" x14ac:dyDescent="0.2">
      <c r="A302" s="210" t="s">
        <v>212</v>
      </c>
      <c r="B302" s="238">
        <f t="shared" si="49"/>
        <v>0</v>
      </c>
      <c r="C302" s="239"/>
      <c r="D302" s="239"/>
      <c r="E302" s="239"/>
      <c r="F302" s="216" t="str">
        <f t="shared" si="50"/>
        <v/>
      </c>
      <c r="G302" s="216" t="str">
        <f t="shared" si="51"/>
        <v/>
      </c>
      <c r="H302" s="238">
        <f t="shared" si="52"/>
        <v>0</v>
      </c>
      <c r="I302" s="239"/>
      <c r="J302" s="239"/>
      <c r="K302" s="239"/>
      <c r="L302" s="216" t="str">
        <f t="shared" si="53"/>
        <v/>
      </c>
      <c r="M302" s="216" t="str">
        <f t="shared" si="54"/>
        <v/>
      </c>
    </row>
    <row r="303" spans="1:13" s="173" customFormat="1" x14ac:dyDescent="0.3">
      <c r="A303" s="305" t="s">
        <v>196</v>
      </c>
      <c r="B303" s="318">
        <v>2015</v>
      </c>
      <c r="C303" s="319"/>
      <c r="D303" s="319"/>
      <c r="E303" s="319"/>
      <c r="F303" s="319"/>
      <c r="G303" s="319"/>
      <c r="H303" s="319">
        <v>2016</v>
      </c>
      <c r="I303" s="319"/>
      <c r="J303" s="319"/>
      <c r="K303" s="319"/>
      <c r="L303" s="319"/>
      <c r="M303" s="320"/>
    </row>
    <row r="304" spans="1:13" s="173" customFormat="1" ht="51" x14ac:dyDescent="0.2">
      <c r="A304" s="305"/>
      <c r="B304" s="230" t="s">
        <v>17</v>
      </c>
      <c r="C304" s="230" t="s">
        <v>197</v>
      </c>
      <c r="D304" s="230" t="s">
        <v>198</v>
      </c>
      <c r="E304" s="231" t="s">
        <v>199</v>
      </c>
      <c r="F304" s="230" t="s">
        <v>200</v>
      </c>
      <c r="G304" s="230" t="s">
        <v>201</v>
      </c>
      <c r="H304" s="230" t="s">
        <v>17</v>
      </c>
      <c r="I304" s="230" t="s">
        <v>197</v>
      </c>
      <c r="J304" s="230" t="s">
        <v>198</v>
      </c>
      <c r="K304" s="231" t="s">
        <v>199</v>
      </c>
      <c r="L304" s="230" t="s">
        <v>200</v>
      </c>
      <c r="M304" s="230" t="s">
        <v>201</v>
      </c>
    </row>
    <row r="305" spans="1:13" s="173" customFormat="1" x14ac:dyDescent="0.2">
      <c r="A305" s="306"/>
      <c r="B305" s="232" t="s">
        <v>202</v>
      </c>
      <c r="C305" s="232" t="s">
        <v>203</v>
      </c>
      <c r="D305" s="232" t="s">
        <v>204</v>
      </c>
      <c r="E305" s="230"/>
      <c r="F305" s="230"/>
      <c r="G305" s="230"/>
      <c r="H305" s="232" t="s">
        <v>202</v>
      </c>
      <c r="I305" s="232" t="s">
        <v>203</v>
      </c>
      <c r="J305" s="232" t="s">
        <v>204</v>
      </c>
      <c r="K305" s="231"/>
      <c r="L305" s="230"/>
      <c r="M305" s="230"/>
    </row>
    <row r="306" spans="1:13" s="173" customFormat="1" x14ac:dyDescent="0.2">
      <c r="A306" s="157" t="s">
        <v>205</v>
      </c>
      <c r="B306" s="233">
        <f t="shared" ref="B306:B313" si="55">+D102+J102+P102</f>
        <v>0</v>
      </c>
      <c r="C306" s="240"/>
      <c r="D306" s="240"/>
      <c r="E306" s="240"/>
      <c r="F306" s="235" t="str">
        <f t="shared" ref="F306:F313" si="56">IF(C306=0,"",C306/B306)</f>
        <v/>
      </c>
      <c r="G306" s="235" t="str">
        <f t="shared" ref="G306:G313" si="57">IF(D306=0,"",D306/B306)</f>
        <v/>
      </c>
      <c r="H306" s="233">
        <f t="shared" ref="H306:H313" si="58">+E102+K102+Q102</f>
        <v>0</v>
      </c>
      <c r="I306" s="234"/>
      <c r="J306" s="234"/>
      <c r="K306" s="234"/>
      <c r="L306" s="235" t="str">
        <f t="shared" ref="L306:L313" si="59">IF(I306=0,"",I306/H306)</f>
        <v/>
      </c>
      <c r="M306" s="241" t="str">
        <f t="shared" ref="M306:M313" si="60">IF(J306=0,"",J306/H306)</f>
        <v/>
      </c>
    </row>
    <row r="307" spans="1:13" s="173" customFormat="1" x14ac:dyDescent="0.2">
      <c r="A307" s="134" t="s">
        <v>206</v>
      </c>
      <c r="B307" s="236">
        <f t="shared" si="55"/>
        <v>0</v>
      </c>
      <c r="C307" s="242"/>
      <c r="D307" s="242"/>
      <c r="E307" s="242"/>
      <c r="F307" s="237" t="str">
        <f t="shared" si="56"/>
        <v/>
      </c>
      <c r="G307" s="237" t="str">
        <f t="shared" si="57"/>
        <v/>
      </c>
      <c r="H307" s="236">
        <f t="shared" si="58"/>
        <v>0</v>
      </c>
      <c r="I307" s="215"/>
      <c r="J307" s="215"/>
      <c r="K307" s="215"/>
      <c r="L307" s="237" t="str">
        <f t="shared" si="59"/>
        <v/>
      </c>
      <c r="M307" s="243" t="str">
        <f t="shared" si="60"/>
        <v/>
      </c>
    </row>
    <row r="308" spans="1:13" s="173" customFormat="1" x14ac:dyDescent="0.2">
      <c r="A308" s="134" t="s">
        <v>207</v>
      </c>
      <c r="B308" s="236">
        <f t="shared" si="55"/>
        <v>11920</v>
      </c>
      <c r="C308" s="215">
        <v>79126</v>
      </c>
      <c r="D308" s="215">
        <v>131784</v>
      </c>
      <c r="E308" s="242"/>
      <c r="F308" s="237">
        <f t="shared" si="56"/>
        <v>6.6380872483221474</v>
      </c>
      <c r="G308" s="237">
        <f t="shared" si="57"/>
        <v>11.055704697986577</v>
      </c>
      <c r="H308" s="236">
        <f t="shared" si="58"/>
        <v>12097</v>
      </c>
      <c r="I308" s="215">
        <v>79126</v>
      </c>
      <c r="J308" s="215">
        <v>131784</v>
      </c>
      <c r="K308" s="215"/>
      <c r="L308" s="237">
        <f t="shared" si="59"/>
        <v>6.5409605687360504</v>
      </c>
      <c r="M308" s="243">
        <f t="shared" si="60"/>
        <v>10.893940646441266</v>
      </c>
    </row>
    <row r="309" spans="1:13" s="173" customFormat="1" x14ac:dyDescent="0.2">
      <c r="A309" s="128" t="s">
        <v>208</v>
      </c>
      <c r="B309" s="236">
        <f t="shared" si="55"/>
        <v>0</v>
      </c>
      <c r="C309" s="242"/>
      <c r="D309" s="242"/>
      <c r="E309" s="242"/>
      <c r="F309" s="237" t="str">
        <f t="shared" si="56"/>
        <v/>
      </c>
      <c r="G309" s="237" t="str">
        <f t="shared" si="57"/>
        <v/>
      </c>
      <c r="H309" s="236">
        <f t="shared" si="58"/>
        <v>0</v>
      </c>
      <c r="I309" s="215"/>
      <c r="J309" s="215"/>
      <c r="K309" s="215"/>
      <c r="L309" s="237" t="str">
        <f t="shared" si="59"/>
        <v/>
      </c>
      <c r="M309" s="243" t="str">
        <f t="shared" si="60"/>
        <v/>
      </c>
    </row>
    <row r="310" spans="1:13" s="173" customFormat="1" x14ac:dyDescent="0.2">
      <c r="A310" s="134" t="s">
        <v>209</v>
      </c>
      <c r="B310" s="236">
        <f t="shared" si="55"/>
        <v>0</v>
      </c>
      <c r="C310" s="242"/>
      <c r="D310" s="242"/>
      <c r="E310" s="242"/>
      <c r="F310" s="237" t="str">
        <f t="shared" si="56"/>
        <v/>
      </c>
      <c r="G310" s="237" t="str">
        <f t="shared" si="57"/>
        <v/>
      </c>
      <c r="H310" s="236">
        <f t="shared" si="58"/>
        <v>0</v>
      </c>
      <c r="I310" s="215"/>
      <c r="J310" s="215"/>
      <c r="K310" s="215"/>
      <c r="L310" s="237" t="str">
        <f t="shared" si="59"/>
        <v/>
      </c>
      <c r="M310" s="243" t="str">
        <f t="shared" si="60"/>
        <v/>
      </c>
    </row>
    <row r="311" spans="1:13" s="173" customFormat="1" x14ac:dyDescent="0.2">
      <c r="A311" s="134" t="s">
        <v>210</v>
      </c>
      <c r="B311" s="236">
        <f t="shared" si="55"/>
        <v>0</v>
      </c>
      <c r="C311" s="242"/>
      <c r="D311" s="242"/>
      <c r="E311" s="242"/>
      <c r="F311" s="237" t="str">
        <f t="shared" si="56"/>
        <v/>
      </c>
      <c r="G311" s="237" t="str">
        <f t="shared" si="57"/>
        <v/>
      </c>
      <c r="H311" s="236">
        <f t="shared" si="58"/>
        <v>0</v>
      </c>
      <c r="I311" s="215"/>
      <c r="J311" s="215"/>
      <c r="K311" s="215"/>
      <c r="L311" s="237" t="str">
        <f t="shared" si="59"/>
        <v/>
      </c>
      <c r="M311" s="243" t="str">
        <f t="shared" si="60"/>
        <v/>
      </c>
    </row>
    <row r="312" spans="1:13" s="173" customFormat="1" x14ac:dyDescent="0.2">
      <c r="A312" s="134" t="s">
        <v>211</v>
      </c>
      <c r="B312" s="236">
        <f t="shared" si="55"/>
        <v>0</v>
      </c>
      <c r="C312" s="242"/>
      <c r="D312" s="242"/>
      <c r="E312" s="242"/>
      <c r="F312" s="237" t="str">
        <f t="shared" si="56"/>
        <v/>
      </c>
      <c r="G312" s="237" t="str">
        <f t="shared" si="57"/>
        <v/>
      </c>
      <c r="H312" s="236">
        <f t="shared" si="58"/>
        <v>0</v>
      </c>
      <c r="I312" s="215"/>
      <c r="J312" s="215"/>
      <c r="K312" s="215"/>
      <c r="L312" s="237" t="str">
        <f t="shared" si="59"/>
        <v/>
      </c>
      <c r="M312" s="243" t="str">
        <f t="shared" si="60"/>
        <v/>
      </c>
    </row>
    <row r="313" spans="1:13" s="173" customFormat="1" x14ac:dyDescent="0.2">
      <c r="A313" s="210" t="s">
        <v>212</v>
      </c>
      <c r="B313" s="238">
        <f t="shared" si="55"/>
        <v>0</v>
      </c>
      <c r="C313" s="244"/>
      <c r="D313" s="244"/>
      <c r="E313" s="244"/>
      <c r="F313" s="216" t="str">
        <f t="shared" si="56"/>
        <v/>
      </c>
      <c r="G313" s="216" t="str">
        <f t="shared" si="57"/>
        <v/>
      </c>
      <c r="H313" s="245">
        <f t="shared" si="58"/>
        <v>0</v>
      </c>
      <c r="I313" s="246"/>
      <c r="J313" s="246"/>
      <c r="K313" s="246"/>
      <c r="L313" s="247" t="str">
        <f t="shared" si="59"/>
        <v/>
      </c>
      <c r="M313" s="248" t="str">
        <f t="shared" si="60"/>
        <v/>
      </c>
    </row>
    <row r="314" spans="1:13" x14ac:dyDescent="0.3">
      <c r="A314" s="305" t="s">
        <v>196</v>
      </c>
      <c r="B314" s="307">
        <v>2017</v>
      </c>
      <c r="C314" s="307"/>
      <c r="D314" s="307"/>
      <c r="E314" s="307"/>
      <c r="F314" s="307"/>
      <c r="G314" s="307"/>
      <c r="H314" s="308">
        <v>2018</v>
      </c>
      <c r="I314" s="308"/>
      <c r="J314" s="308"/>
      <c r="K314" s="308"/>
      <c r="L314" s="308"/>
      <c r="M314" s="308"/>
    </row>
    <row r="315" spans="1:13" ht="51" x14ac:dyDescent="0.3">
      <c r="A315" s="305"/>
      <c r="B315" s="230" t="s">
        <v>17</v>
      </c>
      <c r="C315" s="230" t="s">
        <v>197</v>
      </c>
      <c r="D315" s="230" t="s">
        <v>198</v>
      </c>
      <c r="E315" s="231" t="s">
        <v>199</v>
      </c>
      <c r="F315" s="230" t="s">
        <v>200</v>
      </c>
      <c r="G315" s="230" t="s">
        <v>201</v>
      </c>
      <c r="H315" s="230" t="s">
        <v>17</v>
      </c>
      <c r="I315" s="230" t="s">
        <v>197</v>
      </c>
      <c r="J315" s="230" t="s">
        <v>198</v>
      </c>
      <c r="K315" s="231" t="s">
        <v>199</v>
      </c>
      <c r="L315" s="230" t="s">
        <v>200</v>
      </c>
      <c r="M315" s="230" t="s">
        <v>201</v>
      </c>
    </row>
    <row r="316" spans="1:13" x14ac:dyDescent="0.3">
      <c r="A316" s="306"/>
      <c r="B316" s="232" t="s">
        <v>202</v>
      </c>
      <c r="C316" s="232" t="s">
        <v>203</v>
      </c>
      <c r="D316" s="232" t="s">
        <v>204</v>
      </c>
      <c r="E316" s="231"/>
      <c r="F316" s="230"/>
      <c r="G316" s="230"/>
      <c r="H316" s="232" t="s">
        <v>202</v>
      </c>
      <c r="I316" s="232" t="s">
        <v>203</v>
      </c>
      <c r="J316" s="232" t="s">
        <v>204</v>
      </c>
      <c r="K316" s="231"/>
      <c r="L316" s="230"/>
      <c r="M316" s="230"/>
    </row>
    <row r="317" spans="1:13" s="173" customFormat="1" x14ac:dyDescent="0.2">
      <c r="A317" s="157" t="s">
        <v>205</v>
      </c>
      <c r="B317" s="233">
        <f t="shared" ref="B317:B324" si="61">+F102+L102+R102</f>
        <v>0</v>
      </c>
      <c r="C317" s="234"/>
      <c r="D317" s="234"/>
      <c r="E317" s="234"/>
      <c r="F317" s="235" t="str">
        <f t="shared" ref="F317:F324" si="62">IF(C317=0,"",C317/B317)</f>
        <v/>
      </c>
      <c r="G317" s="235" t="str">
        <f t="shared" ref="G317:G324" si="63">IF(D317=0,"",D317/B317)</f>
        <v/>
      </c>
      <c r="H317" s="233">
        <f t="shared" ref="H317:H324" si="64">+G102+M102+S102</f>
        <v>0</v>
      </c>
      <c r="I317" s="234"/>
      <c r="J317" s="234"/>
      <c r="K317" s="234"/>
      <c r="L317" s="235" t="str">
        <f t="shared" ref="L317:L324" si="65">IF(I317=0,"",I317/H317)</f>
        <v/>
      </c>
      <c r="M317" s="241" t="str">
        <f t="shared" ref="M317:M324" si="66">IF(J317=0,"",J317/H317)</f>
        <v/>
      </c>
    </row>
    <row r="318" spans="1:13" s="173" customFormat="1" x14ac:dyDescent="0.2">
      <c r="A318" s="134" t="s">
        <v>206</v>
      </c>
      <c r="B318" s="236">
        <f t="shared" si="61"/>
        <v>0</v>
      </c>
      <c r="C318" s="215"/>
      <c r="D318" s="215"/>
      <c r="E318" s="215"/>
      <c r="F318" s="237" t="str">
        <f t="shared" si="62"/>
        <v/>
      </c>
      <c r="G318" s="237" t="str">
        <f t="shared" si="63"/>
        <v/>
      </c>
      <c r="H318" s="236">
        <f t="shared" si="64"/>
        <v>0</v>
      </c>
      <c r="I318" s="215"/>
      <c r="J318" s="215"/>
      <c r="K318" s="215"/>
      <c r="L318" s="237" t="str">
        <f t="shared" si="65"/>
        <v/>
      </c>
      <c r="M318" s="243" t="str">
        <f t="shared" si="66"/>
        <v/>
      </c>
    </row>
    <row r="319" spans="1:13" s="173" customFormat="1" x14ac:dyDescent="0.2">
      <c r="A319" s="134" t="s">
        <v>207</v>
      </c>
      <c r="B319" s="236">
        <f t="shared" si="61"/>
        <v>12148</v>
      </c>
      <c r="C319" s="215">
        <v>79126</v>
      </c>
      <c r="D319" s="215">
        <v>131784</v>
      </c>
      <c r="E319" s="215"/>
      <c r="F319" s="237">
        <f t="shared" si="62"/>
        <v>6.5135001646361541</v>
      </c>
      <c r="G319" s="237">
        <f t="shared" si="63"/>
        <v>10.848205465920316</v>
      </c>
      <c r="H319" s="236">
        <f t="shared" si="64"/>
        <v>12230</v>
      </c>
      <c r="I319" s="215">
        <v>79126</v>
      </c>
      <c r="J319" s="215">
        <v>131784</v>
      </c>
      <c r="K319" s="215"/>
      <c r="L319" s="237">
        <f t="shared" si="65"/>
        <v>6.4698282910874898</v>
      </c>
      <c r="M319" s="243">
        <f t="shared" si="66"/>
        <v>10.775470155355682</v>
      </c>
    </row>
    <row r="320" spans="1:13" s="173" customFormat="1" x14ac:dyDescent="0.2">
      <c r="A320" s="128" t="s">
        <v>208</v>
      </c>
      <c r="B320" s="236">
        <f t="shared" si="61"/>
        <v>0</v>
      </c>
      <c r="C320" s="215"/>
      <c r="D320" s="215"/>
      <c r="E320" s="215"/>
      <c r="F320" s="237" t="str">
        <f t="shared" si="62"/>
        <v/>
      </c>
      <c r="G320" s="237" t="str">
        <f t="shared" si="63"/>
        <v/>
      </c>
      <c r="H320" s="236">
        <f t="shared" si="64"/>
        <v>0</v>
      </c>
      <c r="I320" s="215"/>
      <c r="J320" s="215"/>
      <c r="K320" s="215"/>
      <c r="L320" s="237" t="str">
        <f t="shared" si="65"/>
        <v/>
      </c>
      <c r="M320" s="243" t="str">
        <f t="shared" si="66"/>
        <v/>
      </c>
    </row>
    <row r="321" spans="1:13" s="173" customFormat="1" x14ac:dyDescent="0.2">
      <c r="A321" s="134" t="s">
        <v>209</v>
      </c>
      <c r="B321" s="236">
        <f t="shared" si="61"/>
        <v>0</v>
      </c>
      <c r="C321" s="215"/>
      <c r="D321" s="215"/>
      <c r="E321" s="215"/>
      <c r="F321" s="237" t="str">
        <f t="shared" si="62"/>
        <v/>
      </c>
      <c r="G321" s="237" t="str">
        <f t="shared" si="63"/>
        <v/>
      </c>
      <c r="H321" s="236">
        <f t="shared" si="64"/>
        <v>0</v>
      </c>
      <c r="I321" s="215"/>
      <c r="J321" s="215"/>
      <c r="K321" s="215"/>
      <c r="L321" s="237" t="str">
        <f t="shared" si="65"/>
        <v/>
      </c>
      <c r="M321" s="243" t="str">
        <f t="shared" si="66"/>
        <v/>
      </c>
    </row>
    <row r="322" spans="1:13" s="173" customFormat="1" x14ac:dyDescent="0.2">
      <c r="A322" s="134" t="s">
        <v>210</v>
      </c>
      <c r="B322" s="236">
        <f t="shared" si="61"/>
        <v>0</v>
      </c>
      <c r="C322" s="215"/>
      <c r="D322" s="215"/>
      <c r="E322" s="215"/>
      <c r="F322" s="237" t="str">
        <f t="shared" si="62"/>
        <v/>
      </c>
      <c r="G322" s="237" t="str">
        <f t="shared" si="63"/>
        <v/>
      </c>
      <c r="H322" s="236">
        <f t="shared" si="64"/>
        <v>0</v>
      </c>
      <c r="I322" s="215"/>
      <c r="J322" s="215"/>
      <c r="K322" s="215"/>
      <c r="L322" s="237" t="str">
        <f t="shared" si="65"/>
        <v/>
      </c>
      <c r="M322" s="243" t="str">
        <f t="shared" si="66"/>
        <v/>
      </c>
    </row>
    <row r="323" spans="1:13" s="173" customFormat="1" x14ac:dyDescent="0.2">
      <c r="A323" s="134" t="s">
        <v>211</v>
      </c>
      <c r="B323" s="236">
        <f t="shared" si="61"/>
        <v>0</v>
      </c>
      <c r="C323" s="215"/>
      <c r="D323" s="215"/>
      <c r="E323" s="215"/>
      <c r="F323" s="237" t="str">
        <f t="shared" si="62"/>
        <v/>
      </c>
      <c r="G323" s="237" t="str">
        <f t="shared" si="63"/>
        <v/>
      </c>
      <c r="H323" s="236">
        <f t="shared" si="64"/>
        <v>0</v>
      </c>
      <c r="I323" s="215"/>
      <c r="J323" s="215"/>
      <c r="K323" s="215"/>
      <c r="L323" s="237" t="str">
        <f t="shared" si="65"/>
        <v/>
      </c>
      <c r="M323" s="243" t="str">
        <f t="shared" si="66"/>
        <v/>
      </c>
    </row>
    <row r="324" spans="1:13" s="173" customFormat="1" x14ac:dyDescent="0.2">
      <c r="A324" s="210" t="s">
        <v>212</v>
      </c>
      <c r="B324" s="238">
        <f t="shared" si="61"/>
        <v>0</v>
      </c>
      <c r="C324" s="239"/>
      <c r="D324" s="239"/>
      <c r="E324" s="239"/>
      <c r="F324" s="216" t="str">
        <f t="shared" si="62"/>
        <v/>
      </c>
      <c r="G324" s="216" t="str">
        <f t="shared" si="63"/>
        <v/>
      </c>
      <c r="H324" s="238">
        <f t="shared" si="64"/>
        <v>0</v>
      </c>
      <c r="I324" s="239"/>
      <c r="J324" s="239"/>
      <c r="K324" s="239"/>
      <c r="L324" s="216" t="str">
        <f t="shared" si="65"/>
        <v/>
      </c>
      <c r="M324" s="217" t="str">
        <f t="shared" si="66"/>
        <v/>
      </c>
    </row>
    <row r="325" spans="1:13" x14ac:dyDescent="0.3">
      <c r="A325" s="118" t="s">
        <v>50</v>
      </c>
    </row>
    <row r="328" spans="1:13" x14ac:dyDescent="0.3">
      <c r="A328" s="309" t="s">
        <v>98</v>
      </c>
      <c r="B328" s="310">
        <v>2013</v>
      </c>
      <c r="C328" s="311"/>
      <c r="D328" s="310">
        <v>2014</v>
      </c>
      <c r="E328" s="311"/>
      <c r="F328" s="312">
        <v>2015</v>
      </c>
      <c r="G328" s="313"/>
      <c r="H328" s="313">
        <v>2016</v>
      </c>
      <c r="I328" s="314"/>
      <c r="J328" s="310">
        <v>2017</v>
      </c>
      <c r="K328" s="311"/>
      <c r="L328" s="310">
        <v>2018</v>
      </c>
      <c r="M328" s="311"/>
    </row>
    <row r="329" spans="1:13" x14ac:dyDescent="0.3">
      <c r="A329" s="309"/>
      <c r="B329" s="249" t="s">
        <v>99</v>
      </c>
      <c r="C329" s="249" t="s">
        <v>85</v>
      </c>
      <c r="D329" s="249" t="s">
        <v>99</v>
      </c>
      <c r="E329" s="249" t="s">
        <v>85</v>
      </c>
      <c r="F329" s="249" t="s">
        <v>99</v>
      </c>
      <c r="G329" s="249" t="s">
        <v>85</v>
      </c>
      <c r="H329" s="249" t="s">
        <v>99</v>
      </c>
      <c r="I329" s="249" t="s">
        <v>85</v>
      </c>
      <c r="J329" s="249" t="s">
        <v>99</v>
      </c>
      <c r="K329" s="249" t="s">
        <v>85</v>
      </c>
      <c r="L329" s="249" t="s">
        <v>99</v>
      </c>
      <c r="M329" s="249" t="s">
        <v>85</v>
      </c>
    </row>
    <row r="330" spans="1:13" ht="33" x14ac:dyDescent="0.3">
      <c r="A330" s="250" t="s">
        <v>213</v>
      </c>
      <c r="B330" s="251">
        <v>135</v>
      </c>
      <c r="C330" s="252">
        <f>IF(B330=0,"",B330*100/D116)</f>
        <v>71.428571428571431</v>
      </c>
      <c r="D330" s="251">
        <v>136</v>
      </c>
      <c r="E330" s="252">
        <f>IF(D330=0,"",D330*100/G116)</f>
        <v>70.466321243523311</v>
      </c>
      <c r="F330" s="251">
        <v>138</v>
      </c>
      <c r="G330" s="252">
        <f>IF(F330=0,"",F330*100/J116)</f>
        <v>63.888888888888886</v>
      </c>
      <c r="H330" s="251">
        <v>140</v>
      </c>
      <c r="I330" s="252">
        <f>IF(H330=0,"",H330*100/M116)</f>
        <v>64.81481481481481</v>
      </c>
      <c r="J330" s="251">
        <v>140</v>
      </c>
      <c r="K330" s="252">
        <f>IF(J330=0,"",J330*100/P116)</f>
        <v>62.5</v>
      </c>
      <c r="L330" s="251">
        <v>140</v>
      </c>
      <c r="M330" s="253">
        <f>IF(L330=0,"",L330*100/S116)</f>
        <v>59.574468085106382</v>
      </c>
    </row>
  </sheetData>
  <mergeCells count="195">
    <mergeCell ref="A15:Q15"/>
    <mergeCell ref="A16:Q16"/>
    <mergeCell ref="A17:Q17"/>
    <mergeCell ref="A18:Q18"/>
    <mergeCell ref="A19:Q19"/>
    <mergeCell ref="A20:Q20"/>
    <mergeCell ref="B3:S3"/>
    <mergeCell ref="C5:G5"/>
    <mergeCell ref="B7:Q7"/>
    <mergeCell ref="B8:Q8"/>
    <mergeCell ref="B9:Q9"/>
    <mergeCell ref="A14:Q14"/>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72:S72"/>
    <mergeCell ref="B73:G73"/>
    <mergeCell ref="H73:M73"/>
    <mergeCell ref="N73:S73"/>
    <mergeCell ref="B79:G79"/>
    <mergeCell ref="H79:M79"/>
    <mergeCell ref="N79:S79"/>
    <mergeCell ref="A58:N58"/>
    <mergeCell ref="B61:F61"/>
    <mergeCell ref="H61:M61"/>
    <mergeCell ref="N61:S61"/>
    <mergeCell ref="B67:F67"/>
    <mergeCell ref="H67:M67"/>
    <mergeCell ref="N67:S67"/>
    <mergeCell ref="A97:S97"/>
    <mergeCell ref="A99:A101"/>
    <mergeCell ref="B99:S99"/>
    <mergeCell ref="B100:G100"/>
    <mergeCell ref="H100:M100"/>
    <mergeCell ref="N100:S100"/>
    <mergeCell ref="A84:S84"/>
    <mergeCell ref="B85:G85"/>
    <mergeCell ref="H85:M85"/>
    <mergeCell ref="N85:S85"/>
    <mergeCell ref="A90:S90"/>
    <mergeCell ref="B91:G91"/>
    <mergeCell ref="H91:M91"/>
    <mergeCell ref="N91:S91"/>
    <mergeCell ref="A120:V120"/>
    <mergeCell ref="A122:A123"/>
    <mergeCell ref="B122:D122"/>
    <mergeCell ref="E122:G122"/>
    <mergeCell ref="H122:J122"/>
    <mergeCell ref="K122:M122"/>
    <mergeCell ref="N122:P122"/>
    <mergeCell ref="Q122:S122"/>
    <mergeCell ref="B114:D114"/>
    <mergeCell ref="E114:G114"/>
    <mergeCell ref="H114:J114"/>
    <mergeCell ref="K114:M114"/>
    <mergeCell ref="N114:P114"/>
    <mergeCell ref="Q114:S114"/>
    <mergeCell ref="A165:O165"/>
    <mergeCell ref="A166:A167"/>
    <mergeCell ref="B166:C166"/>
    <mergeCell ref="D166:E166"/>
    <mergeCell ref="F166:G166"/>
    <mergeCell ref="H166:I166"/>
    <mergeCell ref="J166:K166"/>
    <mergeCell ref="L166:M166"/>
    <mergeCell ref="Q135:S135"/>
    <mergeCell ref="A149:M149"/>
    <mergeCell ref="A150:A151"/>
    <mergeCell ref="B150:C150"/>
    <mergeCell ref="D150:E150"/>
    <mergeCell ref="F150:G150"/>
    <mergeCell ref="H150:I150"/>
    <mergeCell ref="J150:K150"/>
    <mergeCell ref="L150:M150"/>
    <mergeCell ref="A135:A136"/>
    <mergeCell ref="B135:D135"/>
    <mergeCell ref="E135:G135"/>
    <mergeCell ref="H135:J135"/>
    <mergeCell ref="K135:M135"/>
    <mergeCell ref="N135:P135"/>
    <mergeCell ref="A172:AE172"/>
    <mergeCell ref="A173:AE173"/>
    <mergeCell ref="A177:A178"/>
    <mergeCell ref="B177:C177"/>
    <mergeCell ref="D177:E177"/>
    <mergeCell ref="F177:G177"/>
    <mergeCell ref="H177:I177"/>
    <mergeCell ref="J177:K177"/>
    <mergeCell ref="L177:M177"/>
    <mergeCell ref="A228:A230"/>
    <mergeCell ref="B228:D228"/>
    <mergeCell ref="E228:G228"/>
    <mergeCell ref="H228:J228"/>
    <mergeCell ref="K228:M228"/>
    <mergeCell ref="A202:A203"/>
    <mergeCell ref="B202:C202"/>
    <mergeCell ref="D202:E202"/>
    <mergeCell ref="F202:G202"/>
    <mergeCell ref="H202:I202"/>
    <mergeCell ref="J202:K202"/>
    <mergeCell ref="N228:P228"/>
    <mergeCell ref="Q228:S228"/>
    <mergeCell ref="C229:D229"/>
    <mergeCell ref="F229:G229"/>
    <mergeCell ref="I229:J229"/>
    <mergeCell ref="L229:M229"/>
    <mergeCell ref="O229:P229"/>
    <mergeCell ref="R229:S229"/>
    <mergeCell ref="L202:M202"/>
    <mergeCell ref="A257:A258"/>
    <mergeCell ref="B257:C257"/>
    <mergeCell ref="D257:E257"/>
    <mergeCell ref="F257:G257"/>
    <mergeCell ref="H257:I257"/>
    <mergeCell ref="J257:K257"/>
    <mergeCell ref="A250:AE250"/>
    <mergeCell ref="A251:AE251"/>
    <mergeCell ref="A252:AE252"/>
    <mergeCell ref="A253:Y253"/>
    <mergeCell ref="A254:Y254"/>
    <mergeCell ref="A256:O256"/>
    <mergeCell ref="B263:C263"/>
    <mergeCell ref="D263:E263"/>
    <mergeCell ref="F263:G263"/>
    <mergeCell ref="H263:I263"/>
    <mergeCell ref="J263:K263"/>
    <mergeCell ref="L263:M263"/>
    <mergeCell ref="L257:M257"/>
    <mergeCell ref="B259:C259"/>
    <mergeCell ref="D259:E259"/>
    <mergeCell ref="H259:I259"/>
    <mergeCell ref="J259:K259"/>
    <mergeCell ref="L259:M259"/>
    <mergeCell ref="L265:M265"/>
    <mergeCell ref="N265:O265"/>
    <mergeCell ref="A271:A272"/>
    <mergeCell ref="B271:C271"/>
    <mergeCell ref="D271:E271"/>
    <mergeCell ref="F271:G271"/>
    <mergeCell ref="H271:I271"/>
    <mergeCell ref="J271:K271"/>
    <mergeCell ref="L271:M271"/>
    <mergeCell ref="A265:A266"/>
    <mergeCell ref="B265:C265"/>
    <mergeCell ref="D265:E265"/>
    <mergeCell ref="F265:G265"/>
    <mergeCell ref="H265:I265"/>
    <mergeCell ref="J265:K265"/>
    <mergeCell ref="A288:AB288"/>
    <mergeCell ref="A291:M291"/>
    <mergeCell ref="A292:A294"/>
    <mergeCell ref="B292:G292"/>
    <mergeCell ref="H292:M292"/>
    <mergeCell ref="A303:A305"/>
    <mergeCell ref="B303:G303"/>
    <mergeCell ref="H303:M303"/>
    <mergeCell ref="A279:A280"/>
    <mergeCell ref="A283:T283"/>
    <mergeCell ref="A285:A286"/>
    <mergeCell ref="B285:C285"/>
    <mergeCell ref="D285:E285"/>
    <mergeCell ref="F285:G285"/>
    <mergeCell ref="H285:I285"/>
    <mergeCell ref="J285:K285"/>
    <mergeCell ref="L285:M285"/>
    <mergeCell ref="A314:A316"/>
    <mergeCell ref="B314:G314"/>
    <mergeCell ref="H314:M314"/>
    <mergeCell ref="A328:A329"/>
    <mergeCell ref="B328:C328"/>
    <mergeCell ref="D328:E328"/>
    <mergeCell ref="F328:G328"/>
    <mergeCell ref="H328:I328"/>
    <mergeCell ref="J328:K328"/>
    <mergeCell ref="L328:M328"/>
  </mergeCells>
  <dataValidations count="7">
    <dataValidation type="decimal" allowBlank="1" showInputMessage="1" showErrorMessage="1" errorTitle="Validar" error="Se debe declarar valores numéricos que estén en el rango de 0 a 99999999" sqref="H228 C247:C249 N228 L243:L249 Q228 B228 E228 R243:R249 F243:F249 I247:I249 B204:B213 F226 K228 T226 D204:D226 L204:L226 H204:H226 P226 R226 B216:B226 J204:J226 V226 O247:O249">
      <formula1>0</formula1>
      <formula2>999999.999999</formula2>
    </dataValidation>
    <dataValidation type="whole" showInputMessage="1" showErrorMessage="1" errorTitle="Validar" error="Se debe declarar valores numéricos que estén en el rango de 0 a 99999999" sqref="F163 N117 Q124:R133 E116:F117 E104:J104 O199:O200 N124:O133 K124:L133 H127:I127 M199:M200 H199:H200 F199:F200 D199:D200 B199:B200 Q199:Q200 B116:C117 H317:K324 O116:O117 B179:B182 D179:D182 F179:F182 H179:H182 J179:J182 B184:B196 D184:D196 F184:F196 H184:H196 J184:J196 L184:L196 L154:L163 H306:K313 B317:E324 L179:L182 J154:J163 D155:D163 H154:H163 R116:R117 B155:B163 E124:F133 K117:L117 B273:M275 B295:E302 C308:D308 K102:S109 B102:J103 B105:J109 Q117 H295:K302 B124:C133">
      <formula1>0</formula1>
      <formula2>999999</formula2>
    </dataValidation>
    <dataValidation type="whole" allowBlank="1" showInputMessage="1" showErrorMessage="1" errorTitle="Validar" error="Se debe declarar valores numéricos que estén en el rango de 0 a 99999999" sqref="D260:D262 H260:H262 J260:J262 B260:B262 L260:L262 B259:M259">
      <formula1>0</formula1>
      <formula2>999999</formula2>
    </dataValidation>
    <dataValidation showInputMessage="1" showErrorMessage="1" errorTitle="Validar" error="Se debe declarar valores numéricos que estén en el rango de 0 a 99999999" sqref="I95:R96 N81:S82 N69:S70 B89:W89 B87:T88 B93:S94"/>
    <dataValidation type="whole" showInputMessage="1" showErrorMessage="1" errorTitle="Validar" error="Se debe declarar valores numéricos que estén en el rango de 0 a 99999999" sqref="B95:H96 B71:T71 B65:W65 B83:W83 B69:M70 B77:W77 B75:S76 B63:S64 B81:M82">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116 Q116">
      <formula1>1</formula1>
      <formula2>999999</formula2>
    </dataValidation>
    <dataValidation type="whole" showInputMessage="1" showErrorMessage="1" errorTitle="Validar" error="Se debe declarar valores numéricos que estén en el rango de 0 a 99999999" sqref="F29:F57 M29:M57">
      <formula1>0</formula1>
      <formula2>9999999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83" max="21" man="1"/>
    <brk id="134" max="21" man="1"/>
    <brk id="175" max="21" man="1"/>
    <brk id="214" max="21" man="1"/>
    <brk id="254" max="21" man="1"/>
    <brk id="302" max="21" man="1"/>
  </rowBreaks>
  <ignoredErrors>
    <ignoredError sqref="K183 J127 C18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Lore</cp:lastModifiedBy>
  <dcterms:created xsi:type="dcterms:W3CDTF">2016-01-22T00:54:21Z</dcterms:created>
  <dcterms:modified xsi:type="dcterms:W3CDTF">2016-02-19T17:58:39Z</dcterms:modified>
</cp:coreProperties>
</file>